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09"/>
  <workbookPr autoCompressPictures="0"/>
  <mc:AlternateContent xmlns:mc="http://schemas.openxmlformats.org/markup-compatibility/2006">
    <mc:Choice Requires="x15">
      <x15ac:absPath xmlns:x15ac="http://schemas.microsoft.com/office/spreadsheetml/2010/11/ac" url="/Users/brentdarnell/Dropbox (BDI)/Ghyst Test BB/"/>
    </mc:Choice>
  </mc:AlternateContent>
  <xr:revisionPtr revIDLastSave="0" documentId="13_ncr:1_{19C3168A-99E5-9540-952A-624C970EF6F4}" xr6:coauthVersionLast="43" xr6:coauthVersionMax="43" xr10:uidLastSave="{00000000-0000-0000-0000-000000000000}"/>
  <workbookProtection workbookPassword="F62F" lockStructure="1"/>
  <bookViews>
    <workbookView xWindow="0" yWindow="460" windowWidth="25600" windowHeight="12300" tabRatio="864" xr2:uid="{00000000-000D-0000-FFFF-FFFF00000000}"/>
  </bookViews>
  <sheets>
    <sheet name="Directions" sheetId="5" r:id="rId1"/>
    <sheet name="Ghyst EI Test" sheetId="1" r:id="rId2"/>
    <sheet name="Ghyst EI Re-Test" sheetId="6" r:id="rId3"/>
    <sheet name="Ghyst EI Test Results" sheetId="2" r:id="rId4"/>
    <sheet name="Ghyst EI Test Change" sheetId="7" r:id="rId5"/>
    <sheet name="Interpretive Guidelines" sheetId="11" r:id="rId6"/>
  </sheets>
  <definedNames>
    <definedName name="_xlnm.Print_Area" localSheetId="0">Directions!$A$1:$N$51</definedName>
    <definedName name="_xlnm.Print_Area" localSheetId="4">'Ghyst EI Test Change'!$A$1:$AB$40</definedName>
    <definedName name="_xlnm.Print_Area" localSheetId="3">'Ghyst EI Test Results'!$A$1:$Y$40</definedName>
    <definedName name="_xlnm.Print_Area" localSheetId="5">'Interpretive Guidelines'!$A$1:$A$455</definedName>
    <definedName name="_xlnm.Print_Titles" localSheetId="2">'Ghyst EI Re-Test'!$1:$2</definedName>
    <definedName name="_xlnm.Print_Titles" localSheetId="1">'Ghyst EI Test'!$1:$2</definedName>
  </definedNames>
  <calcPr calcId="191029" concurrentCalc="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12" i="7" l="1"/>
  <c r="S12" i="7"/>
  <c r="AV12" i="7"/>
  <c r="AU8" i="7"/>
  <c r="S8" i="7"/>
  <c r="AV8" i="7"/>
  <c r="BD4" i="7"/>
  <c r="BD3" i="7"/>
  <c r="AU12" i="2"/>
  <c r="R12" i="2"/>
  <c r="AV12" i="2"/>
  <c r="AU8" i="2"/>
  <c r="R8" i="2"/>
  <c r="AV8" i="2"/>
  <c r="BD4" i="2"/>
  <c r="BD3" i="2"/>
  <c r="S19" i="7"/>
  <c r="AU19" i="7"/>
  <c r="AV19" i="7"/>
  <c r="S17" i="7"/>
  <c r="AU17" i="7"/>
  <c r="AV17" i="7"/>
  <c r="BD13" i="7"/>
  <c r="S16" i="7"/>
  <c r="AU16" i="7"/>
  <c r="AV16" i="7"/>
  <c r="S15" i="7"/>
  <c r="AU15" i="7"/>
  <c r="AV15" i="7"/>
  <c r="BD5" i="7"/>
  <c r="BD6" i="7"/>
  <c r="S3" i="7"/>
  <c r="AU3" i="7"/>
  <c r="AV3" i="7"/>
  <c r="S11" i="7"/>
  <c r="AU11" i="7"/>
  <c r="AV11" i="7"/>
  <c r="S4" i="7"/>
  <c r="AU4" i="7"/>
  <c r="AV4" i="7"/>
  <c r="S20" i="7"/>
  <c r="AU20" i="7"/>
  <c r="AV20" i="7"/>
  <c r="S21" i="7"/>
  <c r="AU21" i="7"/>
  <c r="AV21" i="7"/>
  <c r="S23" i="7"/>
  <c r="AU23" i="7"/>
  <c r="AV23" i="7"/>
  <c r="BD7" i="7"/>
  <c r="BD8" i="7"/>
  <c r="BD9" i="7"/>
  <c r="BD10" i="7"/>
  <c r="S13" i="7"/>
  <c r="AU13" i="7"/>
  <c r="AV13" i="7"/>
  <c r="S9" i="7"/>
  <c r="AU9" i="7"/>
  <c r="AV9" i="7"/>
  <c r="BD11" i="7"/>
  <c r="BD12" i="7"/>
  <c r="BO13" i="7"/>
  <c r="BP13" i="7"/>
  <c r="BQ13" i="7"/>
  <c r="BR13" i="7"/>
  <c r="BO3" i="7"/>
  <c r="BD16" i="7"/>
  <c r="BD17" i="7"/>
  <c r="BD18" i="7"/>
  <c r="BE16" i="7"/>
  <c r="BP3" i="7"/>
  <c r="BQ3" i="7"/>
  <c r="BR3" i="7"/>
  <c r="BO4" i="7"/>
  <c r="BE17" i="7"/>
  <c r="BP4" i="7"/>
  <c r="BQ4" i="7"/>
  <c r="BR4" i="7"/>
  <c r="BO5" i="7"/>
  <c r="BP5" i="7"/>
  <c r="BQ5" i="7"/>
  <c r="BR5" i="7"/>
  <c r="BO6" i="7"/>
  <c r="BP6" i="7"/>
  <c r="BQ6" i="7"/>
  <c r="BR6" i="7"/>
  <c r="BO7" i="7"/>
  <c r="BE18" i="7"/>
  <c r="BP7" i="7"/>
  <c r="BQ7" i="7"/>
  <c r="BR7" i="7"/>
  <c r="BO8" i="7"/>
  <c r="BP8" i="7"/>
  <c r="BQ8" i="7"/>
  <c r="BR8" i="7"/>
  <c r="BO9" i="7"/>
  <c r="BP9" i="7"/>
  <c r="BQ9" i="7"/>
  <c r="BR9" i="7"/>
  <c r="BO10" i="7"/>
  <c r="BP10" i="7"/>
  <c r="BQ10" i="7"/>
  <c r="BR10" i="7"/>
  <c r="BO11" i="7"/>
  <c r="BP11" i="7"/>
  <c r="BQ11" i="7"/>
  <c r="BR11" i="7"/>
  <c r="BO12" i="7"/>
  <c r="BP12" i="7"/>
  <c r="BQ12" i="7"/>
  <c r="BR12" i="7"/>
  <c r="AY13" i="7"/>
  <c r="AY12" i="7"/>
  <c r="AY11" i="7"/>
  <c r="AY10" i="7"/>
  <c r="AY9" i="7"/>
  <c r="AY8" i="7"/>
  <c r="AY7" i="7"/>
  <c r="AY6" i="7"/>
  <c r="AY5" i="7"/>
  <c r="AY4" i="7"/>
  <c r="AY3" i="7"/>
  <c r="BD17" i="2"/>
  <c r="BD16" i="2"/>
  <c r="AU3" i="2"/>
  <c r="R3" i="2"/>
  <c r="AV3" i="2"/>
  <c r="AU11" i="2"/>
  <c r="R11" i="2"/>
  <c r="AV11" i="2"/>
  <c r="AU4" i="2"/>
  <c r="R4" i="2"/>
  <c r="AV4" i="2"/>
  <c r="AU20" i="2"/>
  <c r="R20" i="2"/>
  <c r="AV20" i="2"/>
  <c r="AU21" i="2"/>
  <c r="R21" i="2"/>
  <c r="AV21" i="2"/>
  <c r="AU23" i="2"/>
  <c r="R23" i="2"/>
  <c r="AV23" i="2"/>
  <c r="BD7" i="2"/>
  <c r="BD18" i="2"/>
  <c r="BE17" i="2"/>
  <c r="BP4" i="2"/>
  <c r="BP5" i="2"/>
  <c r="BP6" i="2"/>
  <c r="BE18" i="2"/>
  <c r="BP7" i="2"/>
  <c r="BP8" i="2"/>
  <c r="BP9" i="2"/>
  <c r="BP10" i="2"/>
  <c r="BP11" i="2"/>
  <c r="BP12" i="2"/>
  <c r="BP13" i="2"/>
  <c r="BE16" i="2"/>
  <c r="BP3" i="2"/>
  <c r="AU19" i="2"/>
  <c r="R19" i="2"/>
  <c r="AV19" i="2"/>
  <c r="AU17" i="2"/>
  <c r="R17" i="2"/>
  <c r="AV17" i="2"/>
  <c r="BD13" i="2"/>
  <c r="AU9" i="2"/>
  <c r="R9" i="2"/>
  <c r="AV9" i="2"/>
  <c r="AU13" i="2"/>
  <c r="R13" i="2"/>
  <c r="AV13" i="2"/>
  <c r="BD12" i="2"/>
  <c r="BD11" i="2"/>
  <c r="AU16" i="2"/>
  <c r="R16" i="2"/>
  <c r="AV16" i="2"/>
  <c r="BD10" i="2"/>
  <c r="BD9" i="2"/>
  <c r="BD8" i="2"/>
  <c r="BD6" i="2"/>
  <c r="AU15" i="2"/>
  <c r="R15" i="2"/>
  <c r="AV15" i="2"/>
  <c r="BD5" i="2"/>
  <c r="BO4" i="2"/>
  <c r="BQ4" i="2"/>
  <c r="BR4" i="2"/>
  <c r="BO3" i="2"/>
  <c r="BQ3" i="2"/>
  <c r="BR3" i="2"/>
  <c r="BO5" i="2"/>
  <c r="BQ5" i="2"/>
  <c r="BR5" i="2"/>
  <c r="BO6" i="2"/>
  <c r="BQ6" i="2"/>
  <c r="BR6" i="2"/>
  <c r="BO7" i="2"/>
  <c r="BQ7" i="2"/>
  <c r="BR7" i="2"/>
  <c r="BO8" i="2"/>
  <c r="BQ8" i="2"/>
  <c r="BR8" i="2"/>
  <c r="BO9" i="2"/>
  <c r="BQ9" i="2"/>
  <c r="BR9" i="2"/>
  <c r="BO10" i="2"/>
  <c r="BQ10" i="2"/>
  <c r="BR10" i="2"/>
  <c r="BO11" i="2"/>
  <c r="BQ11" i="2"/>
  <c r="BR11" i="2"/>
  <c r="BO12" i="2"/>
  <c r="BQ12" i="2"/>
  <c r="BR12" i="2"/>
  <c r="BO13" i="2"/>
  <c r="BQ13" i="2"/>
  <c r="BR13" i="2"/>
  <c r="AY4" i="2"/>
  <c r="AY5" i="2"/>
  <c r="AY6" i="2"/>
  <c r="AY7" i="2"/>
  <c r="AY8" i="2"/>
  <c r="AY9" i="2"/>
  <c r="AY10" i="2"/>
  <c r="AY11" i="2"/>
  <c r="AY12" i="2"/>
  <c r="AY13" i="2"/>
  <c r="AY3" i="2"/>
  <c r="AA3" i="1"/>
  <c r="AB3" i="1"/>
  <c r="AC3" i="1"/>
  <c r="AD3" i="1"/>
  <c r="AA4" i="1"/>
  <c r="AB4" i="1"/>
  <c r="AC4" i="1"/>
  <c r="AD4" i="1"/>
  <c r="AA5" i="1"/>
  <c r="AB5" i="1"/>
  <c r="AC5" i="1"/>
  <c r="AD5" i="1"/>
  <c r="AA6" i="1"/>
  <c r="AB6" i="1"/>
  <c r="AC6" i="1"/>
  <c r="AD6" i="1"/>
  <c r="AA7" i="1"/>
  <c r="AB7" i="1"/>
  <c r="AC7" i="1"/>
  <c r="AD7" i="1"/>
  <c r="AA8" i="1"/>
  <c r="AB8" i="1"/>
  <c r="AC8" i="1"/>
  <c r="AD8" i="1"/>
  <c r="AA9" i="1"/>
  <c r="AB9" i="1"/>
  <c r="AC9" i="1"/>
  <c r="AD9" i="1"/>
  <c r="AA10" i="1"/>
  <c r="AB10" i="1"/>
  <c r="AC10" i="1"/>
  <c r="AD10" i="1"/>
  <c r="AA11" i="1"/>
  <c r="AB11" i="1"/>
  <c r="AC11" i="1"/>
  <c r="AD11" i="1"/>
  <c r="AA12" i="1"/>
  <c r="AB12" i="1"/>
  <c r="AC12" i="1"/>
  <c r="AD12" i="1"/>
  <c r="AA13" i="1"/>
  <c r="AB13" i="1"/>
  <c r="AC13" i="1"/>
  <c r="AD13" i="1"/>
  <c r="AA14" i="1"/>
  <c r="AB14" i="1"/>
  <c r="AC14" i="1"/>
  <c r="AD14" i="1"/>
  <c r="AA15" i="1"/>
  <c r="AB15" i="1"/>
  <c r="AC15" i="1"/>
  <c r="AD15" i="1"/>
  <c r="AA16" i="1"/>
  <c r="AB16" i="1"/>
  <c r="AC16" i="1"/>
  <c r="AD16" i="1"/>
  <c r="AA17" i="1"/>
  <c r="AB17" i="1"/>
  <c r="AC17" i="1"/>
  <c r="AD17" i="1"/>
  <c r="AA18" i="1"/>
  <c r="AB18" i="1"/>
  <c r="AC18" i="1"/>
  <c r="AD18" i="1"/>
  <c r="AA19" i="1"/>
  <c r="AB19" i="1"/>
  <c r="AC19" i="1"/>
  <c r="AD19" i="1"/>
  <c r="AA20" i="1"/>
  <c r="AB20" i="1"/>
  <c r="AC20" i="1"/>
  <c r="AD20" i="1"/>
  <c r="AA21" i="1"/>
  <c r="AB21" i="1"/>
  <c r="AC21" i="1"/>
  <c r="AD21" i="1"/>
  <c r="AA22" i="1"/>
  <c r="AB22" i="1"/>
  <c r="AC22" i="1"/>
  <c r="AD22" i="1"/>
  <c r="AA23" i="1"/>
  <c r="AB23" i="1"/>
  <c r="AC23" i="1"/>
  <c r="AD23" i="1"/>
  <c r="AA24" i="1"/>
  <c r="AB24" i="1"/>
  <c r="AC24" i="1"/>
  <c r="AD24" i="1"/>
  <c r="AA25" i="1"/>
  <c r="AB25" i="1"/>
  <c r="AC25" i="1"/>
  <c r="AD25" i="1"/>
  <c r="AA26" i="1"/>
  <c r="AB26" i="1"/>
  <c r="AC26" i="1"/>
  <c r="AD26" i="1"/>
  <c r="AA27" i="1"/>
  <c r="AB27" i="1"/>
  <c r="AC27" i="1"/>
  <c r="AD27" i="1"/>
  <c r="AA28" i="1"/>
  <c r="AB28" i="1"/>
  <c r="AC28" i="1"/>
  <c r="AD28" i="1"/>
  <c r="AA29" i="1"/>
  <c r="AB29" i="1"/>
  <c r="AC29" i="1"/>
  <c r="AD29" i="1"/>
  <c r="AA30" i="1"/>
  <c r="AB30" i="1"/>
  <c r="AC30" i="1"/>
  <c r="AD30" i="1"/>
  <c r="AA31" i="1"/>
  <c r="AB31" i="1"/>
  <c r="AC31" i="1"/>
  <c r="AD31" i="1"/>
  <c r="AA32" i="1"/>
  <c r="AB32" i="1"/>
  <c r="AC32" i="1"/>
  <c r="AD32" i="1"/>
  <c r="AA33" i="1"/>
  <c r="AB33" i="1"/>
  <c r="AC33" i="1"/>
  <c r="AD33" i="1"/>
  <c r="AA34" i="1"/>
  <c r="AB34" i="1"/>
  <c r="AC34" i="1"/>
  <c r="AD34" i="1"/>
  <c r="AA35" i="1"/>
  <c r="AB35" i="1"/>
  <c r="AC35" i="1"/>
  <c r="AD35" i="1"/>
  <c r="AA36" i="1"/>
  <c r="AB36" i="1"/>
  <c r="AC36" i="1"/>
  <c r="AD36" i="1"/>
  <c r="AA37" i="1"/>
  <c r="AB37" i="1"/>
  <c r="AC37" i="1"/>
  <c r="AD37" i="1"/>
  <c r="AA38" i="1"/>
  <c r="AB38" i="1"/>
  <c r="AC38" i="1"/>
  <c r="AD38" i="1"/>
  <c r="AA39" i="1"/>
  <c r="AB39" i="1"/>
  <c r="AC39" i="1"/>
  <c r="AD39" i="1"/>
  <c r="AA40" i="1"/>
  <c r="AB40" i="1"/>
  <c r="AC40" i="1"/>
  <c r="AD40" i="1"/>
  <c r="AA41" i="1"/>
  <c r="AB41" i="1"/>
  <c r="AC41" i="1"/>
  <c r="AD41" i="1"/>
  <c r="AA42" i="1"/>
  <c r="AB42" i="1"/>
  <c r="AC42" i="1"/>
  <c r="AD42" i="1"/>
  <c r="AA43" i="1"/>
  <c r="AB43" i="1"/>
  <c r="AC43" i="1"/>
  <c r="AD43" i="1"/>
  <c r="AA44" i="1"/>
  <c r="AB44" i="1"/>
  <c r="AC44" i="1"/>
  <c r="AD44" i="1"/>
  <c r="AA45" i="1"/>
  <c r="AB45" i="1"/>
  <c r="AC45" i="1"/>
  <c r="AD45" i="1"/>
  <c r="AA46" i="1"/>
  <c r="AB46" i="1"/>
  <c r="AC46" i="1"/>
  <c r="AD46" i="1"/>
  <c r="AA47" i="1"/>
  <c r="AB47" i="1"/>
  <c r="AC47" i="1"/>
  <c r="AD47" i="1"/>
  <c r="AA48" i="1"/>
  <c r="AB48" i="1"/>
  <c r="AC48" i="1"/>
  <c r="AD48" i="1"/>
  <c r="AA49" i="1"/>
  <c r="AB49" i="1"/>
  <c r="AC49" i="1"/>
  <c r="AD49" i="1"/>
  <c r="AA50" i="1"/>
  <c r="AB50" i="1"/>
  <c r="AC50" i="1"/>
  <c r="AD50" i="1"/>
  <c r="AD2" i="1"/>
  <c r="A1" i="1"/>
  <c r="AA3" i="6"/>
  <c r="AB3" i="6"/>
  <c r="AC3" i="6"/>
  <c r="AD3" i="6"/>
  <c r="AA4" i="6"/>
  <c r="AB4" i="6"/>
  <c r="AC4" i="6"/>
  <c r="AD4" i="6"/>
  <c r="AA5" i="6"/>
  <c r="AB5" i="6"/>
  <c r="AC5" i="6"/>
  <c r="AD5" i="6"/>
  <c r="AA6" i="6"/>
  <c r="AB6" i="6"/>
  <c r="AC6" i="6"/>
  <c r="AD6" i="6"/>
  <c r="AA7" i="6"/>
  <c r="AB7" i="6"/>
  <c r="AC7" i="6"/>
  <c r="AD7" i="6"/>
  <c r="AA8" i="6"/>
  <c r="AB8" i="6"/>
  <c r="AC8" i="6"/>
  <c r="AD8" i="6"/>
  <c r="AA9" i="6"/>
  <c r="AB9" i="6"/>
  <c r="AC9" i="6"/>
  <c r="AD9" i="6"/>
  <c r="AA10" i="6"/>
  <c r="AB10" i="6"/>
  <c r="AC10" i="6"/>
  <c r="AD10" i="6"/>
  <c r="AA11" i="6"/>
  <c r="AB11" i="6"/>
  <c r="AC11" i="6"/>
  <c r="AD11" i="6"/>
  <c r="AA12" i="6"/>
  <c r="AB12" i="6"/>
  <c r="AC12" i="6"/>
  <c r="AD12" i="6"/>
  <c r="AA13" i="6"/>
  <c r="AB13" i="6"/>
  <c r="AC13" i="6"/>
  <c r="AD13" i="6"/>
  <c r="AA14" i="6"/>
  <c r="AB14" i="6"/>
  <c r="AC14" i="6"/>
  <c r="AD14" i="6"/>
  <c r="AA15" i="6"/>
  <c r="AB15" i="6"/>
  <c r="AC15" i="6"/>
  <c r="AD15" i="6"/>
  <c r="AA16" i="6"/>
  <c r="AB16" i="6"/>
  <c r="AC16" i="6"/>
  <c r="AD16" i="6"/>
  <c r="AA17" i="6"/>
  <c r="AB17" i="6"/>
  <c r="AC17" i="6"/>
  <c r="AD17" i="6"/>
  <c r="AA18" i="6"/>
  <c r="AB18" i="6"/>
  <c r="AC18" i="6"/>
  <c r="AD18" i="6"/>
  <c r="AA19" i="6"/>
  <c r="AB19" i="6"/>
  <c r="AC19" i="6"/>
  <c r="AD19" i="6"/>
  <c r="AA20" i="6"/>
  <c r="AB20" i="6"/>
  <c r="AC20" i="6"/>
  <c r="AD20" i="6"/>
  <c r="AA21" i="6"/>
  <c r="AB21" i="6"/>
  <c r="AC21" i="6"/>
  <c r="AD21" i="6"/>
  <c r="AA22" i="6"/>
  <c r="AB22" i="6"/>
  <c r="AC22" i="6"/>
  <c r="AD22" i="6"/>
  <c r="AA23" i="6"/>
  <c r="AB23" i="6"/>
  <c r="AC23" i="6"/>
  <c r="AD23" i="6"/>
  <c r="AA24" i="6"/>
  <c r="AB24" i="6"/>
  <c r="AC24" i="6"/>
  <c r="AD24" i="6"/>
  <c r="AA25" i="6"/>
  <c r="AB25" i="6"/>
  <c r="AC25" i="6"/>
  <c r="AD25" i="6"/>
  <c r="AA26" i="6"/>
  <c r="AB26" i="6"/>
  <c r="AC26" i="6"/>
  <c r="AD26" i="6"/>
  <c r="AA27" i="6"/>
  <c r="AB27" i="6"/>
  <c r="AC27" i="6"/>
  <c r="AD27" i="6"/>
  <c r="AA28" i="6"/>
  <c r="AB28" i="6"/>
  <c r="AC28" i="6"/>
  <c r="AD28" i="6"/>
  <c r="AA29" i="6"/>
  <c r="AB29" i="6"/>
  <c r="AC29" i="6"/>
  <c r="AD29" i="6"/>
  <c r="AA30" i="6"/>
  <c r="AB30" i="6"/>
  <c r="AC30" i="6"/>
  <c r="AD30" i="6"/>
  <c r="AA31" i="6"/>
  <c r="AB31" i="6"/>
  <c r="AC31" i="6"/>
  <c r="AD31" i="6"/>
  <c r="AA32" i="6"/>
  <c r="AB32" i="6"/>
  <c r="AC32" i="6"/>
  <c r="AD32" i="6"/>
  <c r="AA33" i="6"/>
  <c r="AB33" i="6"/>
  <c r="AC33" i="6"/>
  <c r="AD33" i="6"/>
  <c r="AA34" i="6"/>
  <c r="AB34" i="6"/>
  <c r="AC34" i="6"/>
  <c r="AD34" i="6"/>
  <c r="AA35" i="6"/>
  <c r="AB35" i="6"/>
  <c r="AC35" i="6"/>
  <c r="AD35" i="6"/>
  <c r="AA36" i="6"/>
  <c r="AB36" i="6"/>
  <c r="AC36" i="6"/>
  <c r="AD36" i="6"/>
  <c r="AA37" i="6"/>
  <c r="AB37" i="6"/>
  <c r="AC37" i="6"/>
  <c r="AD37" i="6"/>
  <c r="AA38" i="6"/>
  <c r="AB38" i="6"/>
  <c r="AC38" i="6"/>
  <c r="AD38" i="6"/>
  <c r="AA39" i="6"/>
  <c r="AB39" i="6"/>
  <c r="AC39" i="6"/>
  <c r="AD39" i="6"/>
  <c r="AA40" i="6"/>
  <c r="AB40" i="6"/>
  <c r="AC40" i="6"/>
  <c r="AD40" i="6"/>
  <c r="AA41" i="6"/>
  <c r="AB41" i="6"/>
  <c r="AC41" i="6"/>
  <c r="AD41" i="6"/>
  <c r="AA42" i="6"/>
  <c r="AB42" i="6"/>
  <c r="AC42" i="6"/>
  <c r="AD42" i="6"/>
  <c r="AA43" i="6"/>
  <c r="AB43" i="6"/>
  <c r="AC43" i="6"/>
  <c r="AD43" i="6"/>
  <c r="AA44" i="6"/>
  <c r="AB44" i="6"/>
  <c r="AC44" i="6"/>
  <c r="AD44" i="6"/>
  <c r="AA45" i="6"/>
  <c r="AB45" i="6"/>
  <c r="AC45" i="6"/>
  <c r="AD45" i="6"/>
  <c r="AA46" i="6"/>
  <c r="AB46" i="6"/>
  <c r="AC46" i="6"/>
  <c r="AD46" i="6"/>
  <c r="AA47" i="6"/>
  <c r="AB47" i="6"/>
  <c r="AC47" i="6"/>
  <c r="AD47" i="6"/>
  <c r="AA48" i="6"/>
  <c r="AB48" i="6"/>
  <c r="AC48" i="6"/>
  <c r="AD48" i="6"/>
  <c r="AA49" i="6"/>
  <c r="AB49" i="6"/>
  <c r="AC49" i="6"/>
  <c r="AD49" i="6"/>
  <c r="AA50" i="6"/>
  <c r="AB50" i="6"/>
  <c r="AC50" i="6"/>
  <c r="AD50" i="6"/>
  <c r="AD2" i="6"/>
  <c r="A1" i="6"/>
  <c r="S5" i="7"/>
  <c r="AU5" i="7"/>
  <c r="AV5" i="7"/>
  <c r="AU6" i="7"/>
  <c r="AV6" i="7"/>
  <c r="S7" i="7"/>
  <c r="AU7" i="7"/>
  <c r="AV7" i="7"/>
  <c r="AU10" i="7"/>
  <c r="AV10" i="7"/>
  <c r="AU14" i="7"/>
  <c r="AV14" i="7"/>
  <c r="AU18" i="7"/>
  <c r="AV18" i="7"/>
  <c r="AU22" i="7"/>
  <c r="AV22" i="7"/>
  <c r="R5" i="2"/>
  <c r="AU5" i="2"/>
  <c r="AV5" i="2"/>
  <c r="AU6" i="2"/>
  <c r="AV6" i="2"/>
  <c r="R7" i="2"/>
  <c r="AU7" i="2"/>
  <c r="AV7" i="2"/>
  <c r="AU10" i="2"/>
  <c r="AV10" i="2"/>
  <c r="AU14" i="2"/>
  <c r="AV14" i="2"/>
  <c r="AU18" i="2"/>
  <c r="AV18" i="2"/>
  <c r="AU22" i="2"/>
  <c r="AV22" i="2"/>
  <c r="BW3" i="2"/>
  <c r="BW4" i="2"/>
  <c r="BW5" i="2"/>
  <c r="BW6" i="2"/>
  <c r="BW7" i="2"/>
  <c r="BW8" i="2"/>
  <c r="BW9" i="2"/>
  <c r="BW10" i="2"/>
  <c r="BW11" i="2"/>
  <c r="BW12" i="2"/>
  <c r="BW13" i="2"/>
  <c r="BW14" i="2"/>
  <c r="BW15" i="2"/>
  <c r="BW16" i="2"/>
  <c r="BW17" i="2"/>
  <c r="BW18" i="2"/>
  <c r="CC3" i="2"/>
  <c r="CD3" i="2"/>
  <c r="CC4" i="2"/>
  <c r="CD4" i="2"/>
  <c r="CC5" i="2"/>
  <c r="CD5" i="2"/>
  <c r="CC6" i="2"/>
  <c r="CD6" i="2"/>
  <c r="CC7" i="2"/>
  <c r="CD7" i="2"/>
  <c r="CC8" i="2"/>
  <c r="CD8" i="2"/>
  <c r="CC9" i="2"/>
  <c r="CD9" i="2"/>
  <c r="CC10" i="2"/>
  <c r="CD10" i="2"/>
  <c r="CC11" i="2"/>
  <c r="CD11" i="2"/>
  <c r="CC12" i="2"/>
  <c r="CD12" i="2"/>
  <c r="CC13" i="2"/>
  <c r="CD13" i="2"/>
  <c r="CC14" i="2"/>
  <c r="CD14" i="2"/>
  <c r="CC15" i="2"/>
  <c r="CD15" i="2"/>
  <c r="CC16" i="2"/>
  <c r="CD16" i="2"/>
  <c r="CC17" i="2"/>
  <c r="CD17" i="2"/>
  <c r="CC18" i="2"/>
  <c r="CD18" i="2"/>
  <c r="CE3" i="2"/>
  <c r="CE4" i="2"/>
  <c r="CE5" i="2"/>
  <c r="CE6" i="2"/>
  <c r="CE7" i="2"/>
  <c r="CE8" i="2"/>
  <c r="CE9" i="2"/>
  <c r="CE10" i="2"/>
  <c r="CE11" i="2"/>
  <c r="CE12" i="2"/>
  <c r="CE13" i="2"/>
  <c r="CE14" i="2"/>
  <c r="CE15" i="2"/>
  <c r="CE16" i="2"/>
  <c r="CE17" i="2"/>
  <c r="CE18" i="2"/>
  <c r="CF8" i="2"/>
  <c r="CF4" i="2"/>
  <c r="CA4" i="2"/>
  <c r="CB4" i="2"/>
  <c r="CF13" i="2"/>
  <c r="CF5" i="2"/>
  <c r="CA5" i="2"/>
  <c r="CB5" i="2"/>
  <c r="CF17" i="2"/>
  <c r="CF6" i="2"/>
  <c r="CA6" i="2"/>
  <c r="CB6" i="2"/>
  <c r="CF18" i="2"/>
  <c r="CF7" i="2"/>
  <c r="CA7" i="2"/>
  <c r="CB7" i="2"/>
  <c r="CF3" i="2"/>
  <c r="CA8" i="2"/>
  <c r="CB8" i="2"/>
  <c r="CF9" i="2"/>
  <c r="CA9" i="2"/>
  <c r="CB9" i="2"/>
  <c r="CF10" i="2"/>
  <c r="CA10" i="2"/>
  <c r="CB10" i="2"/>
  <c r="CF14" i="2"/>
  <c r="CF11" i="2"/>
  <c r="CA11" i="2"/>
  <c r="CB11" i="2"/>
  <c r="CF12" i="2"/>
  <c r="CA12" i="2"/>
  <c r="CB12" i="2"/>
  <c r="CA13" i="2"/>
  <c r="CB13" i="2"/>
  <c r="CF15" i="2"/>
  <c r="CA14" i="2"/>
  <c r="CB14" i="2"/>
  <c r="CF16" i="2"/>
  <c r="CA15" i="2"/>
  <c r="CB15" i="2"/>
  <c r="CA16" i="2"/>
  <c r="CB16" i="2"/>
  <c r="CA17" i="2"/>
  <c r="CB17" i="2"/>
  <c r="CA18" i="2"/>
  <c r="CB18" i="2"/>
  <c r="CA3" i="2"/>
  <c r="CB3" i="2"/>
  <c r="AA113" i="11"/>
  <c r="AA114" i="11"/>
  <c r="AA115" i="11"/>
  <c r="AA116" i="11"/>
  <c r="AA117" i="11"/>
  <c r="AA118" i="11"/>
  <c r="AA119" i="11"/>
  <c r="AA120" i="11"/>
  <c r="AA121" i="11"/>
  <c r="AA122" i="11"/>
  <c r="AA123" i="11"/>
  <c r="AA124" i="11"/>
  <c r="AA125" i="11"/>
  <c r="AA126" i="11"/>
  <c r="AA127" i="11"/>
  <c r="AA128" i="11"/>
  <c r="A128" i="11"/>
  <c r="A127" i="11"/>
  <c r="A114" i="11"/>
  <c r="A115" i="11"/>
  <c r="A116" i="11"/>
  <c r="A117" i="11"/>
  <c r="A118" i="11"/>
  <c r="A119" i="11"/>
  <c r="A120" i="11"/>
  <c r="A121" i="11"/>
  <c r="A122" i="11"/>
  <c r="A123" i="11"/>
  <c r="A124" i="11"/>
  <c r="A125" i="11"/>
  <c r="A126" i="11"/>
  <c r="A113" i="11"/>
  <c r="R23" i="7"/>
  <c r="T23" i="7"/>
  <c r="R21" i="7"/>
  <c r="T21" i="7"/>
  <c r="R20" i="7"/>
  <c r="T20" i="7"/>
  <c r="R19" i="7"/>
  <c r="T19" i="7"/>
  <c r="R17" i="7"/>
  <c r="T17" i="7"/>
  <c r="R16" i="7"/>
  <c r="T16" i="7"/>
  <c r="R15" i="7"/>
  <c r="T15" i="7"/>
  <c r="R13" i="7"/>
  <c r="T13" i="7"/>
  <c r="R12" i="7"/>
  <c r="T12" i="7"/>
  <c r="R11" i="7"/>
  <c r="T11" i="7"/>
  <c r="R9" i="7"/>
  <c r="T9" i="7"/>
  <c r="R8" i="7"/>
  <c r="T8" i="7"/>
  <c r="R7" i="7"/>
  <c r="T7" i="7"/>
  <c r="R5" i="7"/>
  <c r="T5" i="7"/>
  <c r="R4" i="7"/>
  <c r="T4" i="7"/>
  <c r="R3" i="7"/>
  <c r="T3" i="7"/>
  <c r="S23" i="2"/>
  <c r="T23" i="2"/>
  <c r="S21" i="2"/>
  <c r="T21" i="2"/>
  <c r="S20" i="2"/>
  <c r="T20" i="2"/>
  <c r="S19" i="2"/>
  <c r="T19" i="2"/>
  <c r="S17" i="2"/>
  <c r="T17" i="2"/>
  <c r="S16" i="2"/>
  <c r="T16" i="2"/>
  <c r="T15" i="2"/>
  <c r="S13" i="2"/>
  <c r="T13" i="2"/>
  <c r="S12" i="2"/>
  <c r="T12" i="2"/>
  <c r="T11" i="2"/>
  <c r="S9" i="2"/>
  <c r="T9" i="2"/>
  <c r="T8" i="2"/>
  <c r="S7" i="2"/>
  <c r="T7" i="2"/>
  <c r="S5" i="2"/>
  <c r="T5" i="2"/>
  <c r="T4" i="2"/>
  <c r="T3" i="2"/>
  <c r="BX3" i="2"/>
  <c r="BT3" i="2"/>
  <c r="BX4" i="2"/>
  <c r="BT4" i="2"/>
  <c r="BX5" i="2"/>
  <c r="BT5" i="2"/>
  <c r="BX6" i="2"/>
  <c r="BT6" i="2"/>
  <c r="BX7" i="2"/>
  <c r="BT7" i="2"/>
  <c r="BX8" i="2"/>
  <c r="BT8" i="2"/>
  <c r="BX9" i="2"/>
  <c r="BT9" i="2"/>
  <c r="BX10" i="2"/>
  <c r="BT10" i="2"/>
  <c r="BX11" i="2"/>
  <c r="BT11" i="2"/>
  <c r="BX12" i="2"/>
  <c r="BT12" i="2"/>
  <c r="BX13" i="2"/>
  <c r="BT13" i="2"/>
  <c r="BX14" i="2"/>
  <c r="BT14" i="2"/>
  <c r="BX15" i="2"/>
  <c r="BT15" i="2"/>
  <c r="BX16" i="2"/>
  <c r="BT16" i="2"/>
  <c r="BX17" i="2"/>
  <c r="BT17" i="2"/>
  <c r="BX18" i="2"/>
  <c r="BT18" i="2"/>
  <c r="S15" i="2"/>
  <c r="Z2" i="7"/>
  <c r="Y2" i="7"/>
  <c r="AB2" i="7"/>
  <c r="BA43" i="2"/>
  <c r="AY43" i="2"/>
  <c r="Q27" i="7"/>
  <c r="BA44" i="2"/>
  <c r="AY44" i="2"/>
  <c r="Q28" i="7"/>
  <c r="BA45" i="2"/>
  <c r="AY45" i="2"/>
  <c r="Q29" i="7"/>
  <c r="BA46" i="2"/>
  <c r="AY46" i="2"/>
  <c r="Q30" i="7"/>
  <c r="BA47" i="2"/>
  <c r="AY47" i="2"/>
  <c r="Q31" i="7"/>
  <c r="BA48" i="2"/>
  <c r="AY48" i="2"/>
  <c r="Q32" i="7"/>
  <c r="BA49" i="2"/>
  <c r="AY49" i="2"/>
  <c r="Q33" i="7"/>
  <c r="BA50" i="2"/>
  <c r="AY50" i="2"/>
  <c r="Q34" i="7"/>
  <c r="BA51" i="2"/>
  <c r="AY51" i="2"/>
  <c r="Q35" i="7"/>
  <c r="BA52" i="2"/>
  <c r="AY52" i="2"/>
  <c r="Q36" i="7"/>
  <c r="BA42" i="2"/>
  <c r="AY42" i="2"/>
  <c r="Q26" i="7"/>
  <c r="BA43" i="7"/>
  <c r="AY43" i="7"/>
  <c r="X27" i="7"/>
  <c r="BA44" i="7"/>
  <c r="AY44" i="7"/>
  <c r="X28" i="7"/>
  <c r="BA45" i="7"/>
  <c r="AY45" i="7"/>
  <c r="X29" i="7"/>
  <c r="BA46" i="7"/>
  <c r="AY46" i="7"/>
  <c r="X30" i="7"/>
  <c r="BA47" i="7"/>
  <c r="AY47" i="7"/>
  <c r="X31" i="7"/>
  <c r="BA48" i="7"/>
  <c r="AY48" i="7"/>
  <c r="X32" i="7"/>
  <c r="BA49" i="7"/>
  <c r="AY49" i="7"/>
  <c r="X33" i="7"/>
  <c r="BA50" i="7"/>
  <c r="AY50" i="7"/>
  <c r="X34" i="7"/>
  <c r="BA51" i="7"/>
  <c r="AY51" i="7"/>
  <c r="X35" i="7"/>
  <c r="BA52" i="7"/>
  <c r="AY52" i="7"/>
  <c r="X36" i="7"/>
  <c r="BA42" i="7"/>
  <c r="AY42" i="7"/>
  <c r="X26" i="7"/>
  <c r="Q27" i="2"/>
  <c r="Q28" i="2"/>
  <c r="Q29" i="2"/>
  <c r="Q30" i="2"/>
  <c r="Q31" i="2"/>
  <c r="Q32" i="2"/>
  <c r="Q33" i="2"/>
  <c r="Q34" i="2"/>
  <c r="Q35" i="2"/>
  <c r="Q36" i="2"/>
  <c r="Q26" i="2"/>
  <c r="S8" i="2"/>
  <c r="S11" i="2"/>
  <c r="S3" i="2"/>
  <c r="S4" i="2"/>
  <c r="H3" i="1"/>
  <c r="H4" i="6"/>
  <c r="H5" i="6"/>
  <c r="H6" i="6"/>
  <c r="H7"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3" i="6"/>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X6" i="2"/>
  <c r="X5" i="2"/>
  <c r="X4" i="2"/>
  <c r="X3" i="2"/>
  <c r="X2" i="2"/>
  <c r="W6" i="2"/>
  <c r="W5" i="2"/>
  <c r="W4" i="2"/>
  <c r="W3" i="2"/>
  <c r="W2" i="2"/>
  <c r="Z6" i="7"/>
  <c r="Z5" i="7"/>
  <c r="Z4" i="7"/>
  <c r="Z3" i="7"/>
  <c r="Y6" i="7"/>
  <c r="Y5" i="7"/>
  <c r="Y4" i="7"/>
  <c r="Y3" i="7"/>
  <c r="V23" i="7"/>
  <c r="U23" i="7"/>
  <c r="V22" i="7"/>
  <c r="U22" i="7"/>
  <c r="V21" i="7"/>
  <c r="U21" i="7"/>
  <c r="V20" i="7"/>
  <c r="U20" i="7"/>
  <c r="V19" i="7"/>
  <c r="U19" i="7"/>
  <c r="V18" i="7"/>
  <c r="U18" i="7"/>
  <c r="V17" i="7"/>
  <c r="U17" i="7"/>
  <c r="V16" i="7"/>
  <c r="U16" i="7"/>
  <c r="V15" i="7"/>
  <c r="U15" i="7"/>
  <c r="V14" i="7"/>
  <c r="U14" i="7"/>
  <c r="V13" i="7"/>
  <c r="U13" i="7"/>
  <c r="V12" i="7"/>
  <c r="U12" i="7"/>
  <c r="V11" i="7"/>
  <c r="U11" i="7"/>
  <c r="V10" i="7"/>
  <c r="U10" i="7"/>
  <c r="V9" i="7"/>
  <c r="U9" i="7"/>
  <c r="V8" i="7"/>
  <c r="U8" i="7"/>
  <c r="V7" i="7"/>
  <c r="U7" i="7"/>
  <c r="AB6" i="7"/>
  <c r="V6" i="7"/>
  <c r="U6" i="7"/>
  <c r="AB5" i="7"/>
  <c r="V5" i="7"/>
  <c r="U5" i="7"/>
  <c r="AB4" i="7"/>
  <c r="V4" i="7"/>
  <c r="U4" i="7"/>
  <c r="AB3" i="7"/>
  <c r="V3" i="7"/>
  <c r="U3" i="7"/>
</calcChain>
</file>

<file path=xl/sharedStrings.xml><?xml version="1.0" encoding="utf-8"?>
<sst xmlns="http://schemas.openxmlformats.org/spreadsheetml/2006/main" count="714" uniqueCount="351">
  <si>
    <t>Point Value</t>
  </si>
  <si>
    <t>I have a healthy level of self-respect.</t>
  </si>
  <si>
    <t>I'm comfortable with my general appearance.</t>
  </si>
  <si>
    <t>If someone criticizes me, I’m able to put their feedback into perspective and keep my emotional balance.</t>
  </si>
  <si>
    <t>I make it a habit to take time for personal and professional development.</t>
  </si>
  <si>
    <t>My plans for the future are motivating and energizing.</t>
  </si>
  <si>
    <t>It's easy for me to stay active doing things that I find most fulfilling.</t>
  </si>
  <si>
    <t>My emotional life is rich and varied.</t>
  </si>
  <si>
    <t>I'm in touch with the way I feel in most situations.</t>
  </si>
  <si>
    <t>I'm seldom, if ever, "hijacked" or caught off guard by my emotional responses to situations.</t>
  </si>
  <si>
    <t>STRONGLY AGREE(SA)</t>
  </si>
  <si>
    <t>AGREE(A)</t>
  </si>
  <si>
    <t>NEUTRAL(N)</t>
  </si>
  <si>
    <t>DISAGREE(D)</t>
  </si>
  <si>
    <t>STRONGLY DISAGREE(SD)</t>
  </si>
  <si>
    <t>5</t>
  </si>
  <si>
    <t>4</t>
  </si>
  <si>
    <t>3</t>
  </si>
  <si>
    <t>2</t>
  </si>
  <si>
    <t>1</t>
  </si>
  <si>
    <t xml:space="preserve"> </t>
  </si>
  <si>
    <t>I easily express my feelings.</t>
  </si>
  <si>
    <t>I enjoy showing my feelings to others.</t>
  </si>
  <si>
    <t>People tell me they always know how I feel about things.</t>
  </si>
  <si>
    <t>I am able to express my needs and opinions to others.</t>
  </si>
  <si>
    <t>I let others know when I believe they are ignoring my rights in a situation.</t>
  </si>
  <si>
    <t>I believe that expressing my honest opinion is important in maintaining good relationships.</t>
  </si>
  <si>
    <t>I prefer to make my own decisions.</t>
  </si>
  <si>
    <t>When working alone, I maintain a sure sense of purpose and directions.</t>
  </si>
  <si>
    <t>When working with others, I take the initiative on independent projects.</t>
  </si>
  <si>
    <t>I am comfortable sharing my deep feelings with good friends.</t>
  </si>
  <si>
    <t>My life is enriched by family and close friends.</t>
  </si>
  <si>
    <t>Others feel comfortable confiding in me.</t>
  </si>
  <si>
    <t>I'm good at discerning the way other people perceive their situations, even if different from mine.</t>
  </si>
  <si>
    <t>I easily tune into the feelings of others around me in order to assess the 'emotional climate' of any group.</t>
  </si>
  <si>
    <t>I appreciate it when people treat others with respect and kindness.</t>
  </si>
  <si>
    <t>I impress others as dependable and reliable.</t>
  </si>
  <si>
    <t>It's not in my nature to take advantage of others.</t>
  </si>
  <si>
    <t>I'm aware of how my thoughts and beliefs impact my evaluation of circumstances.</t>
  </si>
  <si>
    <t>I learn about different aspects of any issue or problem before taking action.</t>
  </si>
  <si>
    <t>I like to double check my facts to ensure the accuracy of assumptions.</t>
  </si>
  <si>
    <t>I'm not quick to anger or hot-headed.</t>
  </si>
  <si>
    <t>I am steady, patient and focused in achieving goals.</t>
  </si>
  <si>
    <t>I don't give in easily to temptations or distractions.</t>
  </si>
  <si>
    <t>It's my nature to remain balanced and calm even when things don't go as planned.</t>
  </si>
  <si>
    <t>I am energized by the excitement, even the uncertainty, of beginning a new project.</t>
  </si>
  <si>
    <t>I usually calm down quickly after a crises has passed.</t>
  </si>
  <si>
    <t>I seldom get annoyed or stressed out by events.</t>
  </si>
  <si>
    <t>People look to me for calm assurance and guidance when things get tough.</t>
  </si>
  <si>
    <t>I move forward with confidence despite setbacks.</t>
  </si>
  <si>
    <t>I am confident about my ability to handle the unexpected.</t>
  </si>
  <si>
    <t>I'm an upbeat person who enjoys life.</t>
  </si>
  <si>
    <t>People consider me uplifting and fun.</t>
  </si>
  <si>
    <t>I'm seldom, if ever, depressed or 'down' about things.</t>
  </si>
  <si>
    <t>SELF-PERCEPTION</t>
  </si>
  <si>
    <t>SELF-EXPRESSION</t>
  </si>
  <si>
    <t>INTERPERSONAL</t>
  </si>
  <si>
    <t>DECISION MAKING</t>
  </si>
  <si>
    <t>STRESS MANAGEMENT</t>
  </si>
  <si>
    <t>WELL BEING INDICATOR</t>
  </si>
  <si>
    <t>Self-Regard</t>
  </si>
  <si>
    <t>Self-Actualization</t>
  </si>
  <si>
    <t>Emotional Self-Awareness</t>
  </si>
  <si>
    <t>Emotional Expression</t>
  </si>
  <si>
    <t>Assertiveness</t>
  </si>
  <si>
    <t>Independence</t>
  </si>
  <si>
    <t>Interpersonal Relationship</t>
  </si>
  <si>
    <t>Empathy</t>
  </si>
  <si>
    <t>Social Responsibility</t>
  </si>
  <si>
    <t>Problem Solving</t>
  </si>
  <si>
    <t>Reality Testing</t>
  </si>
  <si>
    <t>Impulse Control</t>
  </si>
  <si>
    <t>Flexibility</t>
  </si>
  <si>
    <t>Stress Tolerance</t>
  </si>
  <si>
    <t>Optimism</t>
  </si>
  <si>
    <t>Happiness</t>
  </si>
  <si>
    <t>Scale</t>
  </si>
  <si>
    <t>Area</t>
  </si>
  <si>
    <t>1)</t>
  </si>
  <si>
    <t>2)</t>
  </si>
  <si>
    <t>3)</t>
  </si>
  <si>
    <t>4)</t>
  </si>
  <si>
    <t>a)</t>
  </si>
  <si>
    <t>b)</t>
  </si>
  <si>
    <t>You must answer every question and can only have 1 X per line.</t>
  </si>
  <si>
    <t>Review your results in graph form.</t>
  </si>
  <si>
    <t>Learn what your results mean.</t>
  </si>
  <si>
    <t xml:space="preserve">Take the test by placing an "X" on your choice. Be sure to use your gut level, first reaction to the statement.   </t>
  </si>
  <si>
    <t>Error Explanations:</t>
  </si>
  <si>
    <t>Too many values entered for question</t>
  </si>
  <si>
    <t>Incorrect/no values entered for question</t>
  </si>
  <si>
    <t>In my experience, disappointments, in the longer term, are just stepping stones to success in disguise.</t>
  </si>
  <si>
    <t>Helping others outside my immediate family and group of friends is important to me.</t>
  </si>
  <si>
    <t>Click on the tab 'Interpretive Guidelines' at the bottom of the page</t>
  </si>
  <si>
    <t>Score 2</t>
  </si>
  <si>
    <t>Score 1</t>
  </si>
  <si>
    <t>Test Directions</t>
  </si>
  <si>
    <t>Review your test/re-test changes in graph form.</t>
  </si>
  <si>
    <t>Review your test/re-test compared in graph form.</t>
  </si>
  <si>
    <t>When confronted by a new challenge, I find it easy to decide on the best course of action.</t>
  </si>
  <si>
    <t>Even with an overload of information about all the options, I can still make the tough decisions.</t>
  </si>
  <si>
    <t>Even if it takes a long time to deal with a problem, I rarely get discouraged and give up.</t>
  </si>
  <si>
    <t>Others tell me that I deal well with change.</t>
  </si>
  <si>
    <t xml:space="preserve">a) </t>
  </si>
  <si>
    <t>Self-Perception</t>
  </si>
  <si>
    <t>Self-Expression</t>
  </si>
  <si>
    <t>Interpersonal</t>
  </si>
  <si>
    <t>Decision Making</t>
  </si>
  <si>
    <t>Stress Management</t>
  </si>
  <si>
    <t>Click on the tab 'Ghyst EI Test' at the bottom of the page</t>
  </si>
  <si>
    <t>Click on the tab 'Ghyst EI Re-Test' at the bottom of the page</t>
  </si>
  <si>
    <t>Click on the tab 'Ghyst EI Test Results' at the bottom of the page</t>
  </si>
  <si>
    <t>Click on the tab 'Ghyst EI Test Change' at the bottom of the page</t>
  </si>
  <si>
    <t>Click on the tab 'Ghyst El Test Results' at the bottom of the page</t>
  </si>
  <si>
    <t>CONTACT INFORMATION</t>
  </si>
  <si>
    <t>Note: This test and workbook are for individual use only. If you use this for a group or your company, please request permission first.</t>
  </si>
  <si>
    <t xml:space="preserve">Test devised by </t>
  </si>
  <si>
    <r>
      <t>Dennis Ghyst</t>
    </r>
    <r>
      <rPr>
        <sz val="11"/>
        <color rgb="FF000000"/>
        <rFont val="Calibri"/>
        <family val="2"/>
        <scheme val="minor"/>
      </rPr>
      <t>, Ph.D., Ghyst &amp; Associates</t>
    </r>
  </si>
  <si>
    <t>Contributions on interpretive guidelines by</t>
  </si>
  <si>
    <t>Brent Darnell/Brent Darnell International</t>
  </si>
  <si>
    <t>brent@brentdarnell.com</t>
  </si>
  <si>
    <t xml:space="preserve">www.brentdarnell.com </t>
  </si>
  <si>
    <t>System survey contributions</t>
  </si>
  <si>
    <t>Andrea K Robbins DC ND</t>
  </si>
  <si>
    <t>docrobbins@naturallybalanced.com</t>
  </si>
  <si>
    <r>
      <t xml:space="preserve">Take the re-test by placing an "X" on your choice. Be sure to use your gut level, first reaction to the statement.   </t>
    </r>
    <r>
      <rPr>
        <b/>
        <sz val="11"/>
        <color theme="1"/>
        <rFont val="Calibri"/>
        <family val="2"/>
        <scheme val="minor"/>
      </rPr>
      <t>A stronger choice gives better data!</t>
    </r>
  </si>
  <si>
    <t>DEFINITIONS and INTERPRETIVE GUIDELINES:</t>
  </si>
  <si>
    <t>INTERPRETIVE GUIDELINES</t>
  </si>
  <si>
    <t>SELF PERCEPTION COMPOSITE</t>
  </si>
  <si>
    <t>SELF EXPRESSION COMPOSITE</t>
  </si>
  <si>
    <t>INTERPERSONAL COMPOSITE</t>
  </si>
  <si>
    <t>DECISION MAKING COMPOSITE</t>
  </si>
  <si>
    <t>STRESS MANAGEMENT COMPOSITE</t>
  </si>
  <si>
    <t>INTERPRETING YOUR HIGH-LOW SCORE DIFFERENCES</t>
  </si>
  <si>
    <t>ALPHA PROFILE:</t>
  </si>
  <si>
    <t>Take a special look at assertiveness and empathy.  These are the main indicators of this profile.  If you have the other highs and lows as well, it means that it is highly likely that you have this profile.</t>
  </si>
  <si>
    <t>How does this Alpha Profile affect the following?:</t>
  </si>
  <si>
    <t>SELF-SACRIFICE PROFILE:</t>
  </si>
  <si>
    <t>How does this Self-Sacrifice Profile affect the following?:</t>
  </si>
  <si>
    <t>CONTROLLER /PUPPET MASTER/PERFECTIONIST PROFILE:</t>
  </si>
  <si>
    <t>Take a special look at reality testing, problem solving and flexibility.  These are the main indicators of this profile.  If you have high impulse control as well, it means that it is highly likely that you have this profile.</t>
  </si>
  <si>
    <t>How does this Control/Puppet Master/Perfectionist Profile affect the following?:</t>
  </si>
  <si>
    <t>ANGER, FRUSTRATION, IMPATIENCE PROFILE:</t>
  </si>
  <si>
    <t>Take a special look at assertiveness and impulse control.  These are the main indicators of this profile.  If you have low flexibility as well, it means that it is highly likely that you have this profile.</t>
  </si>
  <si>
    <t>How does this Anger, Frustration, Impatience Profile affect the following?:</t>
  </si>
  <si>
    <t>BURNOUT PROFILE:</t>
  </si>
  <si>
    <t>Five or six out of six = total burnout. Three to four out of six = highly stressed. Two out of six = pay attention. These six competencies contribute to an overall level of happiness and well-being.</t>
  </si>
  <si>
    <t>How does this Burnout Profile affect the following?:</t>
  </si>
  <si>
    <t>CHAOS, REACTIVE MANAGEMENT PROFILE:</t>
  </si>
  <si>
    <t>How does this Chaos/Reactive Management Profile affect the following?:</t>
  </si>
  <si>
    <t>How does this Overly Optimistic Profile affect the following?:</t>
  </si>
  <si>
    <t>How does this Pessimist Profile affect the following?:</t>
  </si>
  <si>
    <t xml:space="preserve">TEAM PLAYER PROFILE: </t>
  </si>
  <si>
    <t>How does this Team Player profile affect the following?:</t>
  </si>
  <si>
    <t>THE LONE WOLF PROFILE:</t>
  </si>
  <si>
    <t>CHASES SHINY OBJECTS PROFILE:</t>
  </si>
  <si>
    <t>How does this Chases Shiny Objects profile affect the following?:</t>
  </si>
  <si>
    <r>
      <rPr>
        <b/>
        <sz val="12"/>
        <color rgb="FF000000"/>
        <rFont val="Calibri"/>
        <family val="2"/>
        <charset val="161"/>
        <scheme val="minor"/>
      </rPr>
      <t>INTERPERSONAL RELATIONSHIP</t>
    </r>
    <r>
      <rPr>
        <sz val="12"/>
        <color rgb="FF000000"/>
        <rFont val="Calibri"/>
        <family val="2"/>
        <scheme val="minor"/>
      </rPr>
      <t xml:space="preserve">
</t>
    </r>
    <r>
      <rPr>
        <b/>
        <sz val="12"/>
        <color rgb="FF000000"/>
        <rFont val="Calibri"/>
        <family val="2"/>
        <charset val="161"/>
        <scheme val="minor"/>
      </rPr>
      <t>High:</t>
    </r>
    <r>
      <rPr>
        <sz val="12"/>
        <color rgb="FF000000"/>
        <rFont val="Calibri"/>
        <family val="2"/>
        <scheme val="minor"/>
      </rPr>
      <t xml:space="preserve"> Gregarious, have a lot of friends, create instant rapport, stay in touch. 
</t>
    </r>
    <r>
      <rPr>
        <b/>
        <sz val="12"/>
        <color rgb="FF000000"/>
        <rFont val="Calibri"/>
        <family val="2"/>
        <charset val="161"/>
        <scheme val="minor"/>
      </rPr>
      <t>Low:</t>
    </r>
    <r>
      <rPr>
        <sz val="12"/>
        <color rgb="FF000000"/>
        <rFont val="Calibri"/>
        <family val="2"/>
        <scheme val="minor"/>
      </rPr>
      <t xml:space="preserve"> Uncomfortable in social settings and meeting new people, do not stay in touch, may come across as a wallflower.
</t>
    </r>
  </si>
  <si>
    <r>
      <rPr>
        <b/>
        <sz val="12"/>
        <color rgb="FF000000"/>
        <rFont val="Calibri"/>
        <family val="2"/>
        <charset val="161"/>
        <scheme val="minor"/>
      </rPr>
      <t xml:space="preserve">PROBLEM SOLVING
High: </t>
    </r>
    <r>
      <rPr>
        <sz val="12"/>
        <color rgb="FF000000"/>
        <rFont val="Calibri"/>
        <family val="2"/>
        <charset val="161"/>
        <scheme val="minor"/>
      </rPr>
      <t>Able to arrive at workable solutions to problems quickly and understand how emotions can affect problem solving.</t>
    </r>
    <r>
      <rPr>
        <b/>
        <sz val="12"/>
        <color rgb="FF000000"/>
        <rFont val="Calibri"/>
        <family val="2"/>
        <charset val="161"/>
        <scheme val="minor"/>
      </rPr>
      <t xml:space="preserve">
Low: </t>
    </r>
    <r>
      <rPr>
        <sz val="12"/>
        <color rgb="FF000000"/>
        <rFont val="Calibri"/>
        <family val="2"/>
        <charset val="161"/>
        <scheme val="minor"/>
      </rPr>
      <t>You struggle with defining problems and arriving at solutions and are often overwhelmed emotionally by the problem-solving process.</t>
    </r>
    <r>
      <rPr>
        <b/>
        <i/>
        <u/>
        <sz val="12"/>
        <color rgb="FF000000"/>
        <rFont val="Calibri"/>
        <family val="2"/>
        <scheme val="minor"/>
      </rPr>
      <t xml:space="preserve">
</t>
    </r>
  </si>
  <si>
    <r>
      <rPr>
        <b/>
        <sz val="12"/>
        <color rgb="FF000000"/>
        <rFont val="Calibri"/>
        <family val="2"/>
        <charset val="161"/>
        <scheme val="minor"/>
      </rPr>
      <t xml:space="preserve">STRESS TOLERANCE
High: </t>
    </r>
    <r>
      <rPr>
        <sz val="12"/>
        <color rgb="FF000000"/>
        <rFont val="Calibri"/>
        <family val="2"/>
        <charset val="161"/>
        <scheme val="minor"/>
      </rPr>
      <t>Have the ability to handle a lot of stress, good coping skills. Note: We have found that some people with very high stress tolerance may first start to show physical signs of stress like fatigue, headaches or other pains, stomach issues, trouble sleeping, irritability, diminished sex drive, lowered immune response, and depression.</t>
    </r>
    <r>
      <rPr>
        <b/>
        <sz val="12"/>
        <color rgb="FF000000"/>
        <rFont val="Calibri"/>
        <family val="2"/>
        <charset val="161"/>
        <scheme val="minor"/>
      </rPr>
      <t xml:space="preserve">
Low: </t>
    </r>
    <r>
      <rPr>
        <sz val="12"/>
        <color rgb="FF000000"/>
        <rFont val="Calibri"/>
        <family val="2"/>
        <charset val="161"/>
        <scheme val="minor"/>
      </rPr>
      <t>Cluttered, harried, hurried, reactive, unable to stay on top of things, probably have symptoms of stress, feel overwhelmed.</t>
    </r>
    <r>
      <rPr>
        <b/>
        <u/>
        <sz val="12"/>
        <color rgb="FF000000"/>
        <rFont val="Calibri"/>
        <family val="2"/>
        <scheme val="minor"/>
      </rPr>
      <t xml:space="preserve">
</t>
    </r>
  </si>
  <si>
    <r>
      <rPr>
        <b/>
        <sz val="12"/>
        <color rgb="FF000000"/>
        <rFont val="Calibri"/>
        <family val="2"/>
        <charset val="161"/>
        <scheme val="minor"/>
      </rPr>
      <t>OPTIMISM</t>
    </r>
    <r>
      <rPr>
        <sz val="12"/>
        <color rgb="FF000000"/>
        <rFont val="Calibri"/>
        <family val="2"/>
        <scheme val="minor"/>
      </rPr>
      <t xml:space="preserve">
</t>
    </r>
    <r>
      <rPr>
        <b/>
        <sz val="12"/>
        <color rgb="FF000000"/>
        <rFont val="Calibri"/>
        <family val="2"/>
        <charset val="161"/>
        <scheme val="minor"/>
      </rPr>
      <t xml:space="preserve">High: </t>
    </r>
    <r>
      <rPr>
        <sz val="12"/>
        <color rgb="FF000000"/>
        <rFont val="Calibri"/>
        <family val="2"/>
        <scheme val="minor"/>
      </rPr>
      <t xml:space="preserve">You consistently see your future as bright and sunny, sometimes to your own detriment. - Glass half full.
</t>
    </r>
    <r>
      <rPr>
        <b/>
        <sz val="12"/>
        <color rgb="FF000000"/>
        <rFont val="Calibri"/>
        <family val="2"/>
        <charset val="161"/>
        <scheme val="minor"/>
      </rPr>
      <t xml:space="preserve">Low: </t>
    </r>
    <r>
      <rPr>
        <sz val="12"/>
        <color rgb="FF000000"/>
        <rFont val="Calibri"/>
        <family val="2"/>
        <scheme val="minor"/>
      </rPr>
      <t xml:space="preserve">The curmudgeon who always looks on the dismal side of life. - Glass half empty.
</t>
    </r>
  </si>
  <si>
    <r>
      <rPr>
        <b/>
        <sz val="12"/>
        <color rgb="FF000000"/>
        <rFont val="Calibri"/>
        <family val="2"/>
        <charset val="161"/>
        <scheme val="minor"/>
      </rPr>
      <t>EMOTIONAL EXPRESSION</t>
    </r>
    <r>
      <rPr>
        <sz val="12"/>
        <color rgb="FF000000"/>
        <rFont val="Calibri"/>
        <family val="2"/>
        <charset val="161"/>
        <scheme val="minor"/>
      </rPr>
      <t xml:space="preserve">
</t>
    </r>
    <r>
      <rPr>
        <b/>
        <sz val="12"/>
        <color rgb="FF000000"/>
        <rFont val="Calibri"/>
        <family val="2"/>
        <charset val="161"/>
        <scheme val="minor"/>
      </rPr>
      <t>High:</t>
    </r>
    <r>
      <rPr>
        <sz val="12"/>
        <color rgb="FF000000"/>
        <rFont val="Calibri"/>
        <family val="2"/>
        <charset val="161"/>
        <scheme val="minor"/>
      </rPr>
      <t xml:space="preserve"> Easy to win the trust of those who appreciate exuberant expressiveness, though may alienate those who are more reserved.
</t>
    </r>
    <r>
      <rPr>
        <b/>
        <sz val="12"/>
        <color rgb="FF000000"/>
        <rFont val="Calibri"/>
        <family val="2"/>
        <charset val="161"/>
        <scheme val="minor"/>
      </rPr>
      <t>Low:</t>
    </r>
    <r>
      <rPr>
        <sz val="12"/>
        <color rgb="FF000000"/>
        <rFont val="Calibri"/>
        <family val="2"/>
        <charset val="161"/>
        <scheme val="minor"/>
      </rPr>
      <t xml:space="preserve"> The opposite: more likely to fail to connect with those who are expressive
- but generally better received by emotionally reserved types.
</t>
    </r>
  </si>
  <si>
    <r>
      <t>Happiness (Statements 46-48)</t>
    </r>
    <r>
      <rPr>
        <sz val="12"/>
        <color rgb="FF000000"/>
        <rFont val="Calibri"/>
        <family val="2"/>
        <scheme val="minor"/>
      </rPr>
      <t xml:space="preserve"> is the ability to feel satisfied with one's life, to enjoy oneself and others and have fun.</t>
    </r>
  </si>
  <si>
    <r>
      <t>Flexibility (Statements 37-39)</t>
    </r>
    <r>
      <rPr>
        <sz val="12"/>
        <color rgb="FF000000"/>
        <rFont val="Calibri"/>
        <family val="2"/>
        <scheme val="minor"/>
      </rPr>
      <t xml:space="preserve"> is adapting emotions, thoughts, and behaviors to unfamiliar, unpredictable, and dynamic circumstances or ideas.</t>
    </r>
  </si>
  <si>
    <r>
      <t>Stress Tolerance (Statements 40-42)</t>
    </r>
    <r>
      <rPr>
        <sz val="12"/>
        <color rgb="FF000000"/>
        <rFont val="Calibri"/>
        <family val="2"/>
        <scheme val="minor"/>
      </rPr>
      <t xml:space="preserve"> involves coping with stressful or difficult situations and believing that one can manage or influence situations in a positive manner.</t>
    </r>
  </si>
  <si>
    <r>
      <t>Optimism (Statements 43-45)</t>
    </r>
    <r>
      <rPr>
        <sz val="12"/>
        <color rgb="FF000000"/>
        <rFont val="Calibri"/>
        <family val="2"/>
        <scheme val="minor"/>
      </rPr>
      <t xml:space="preserve"> is an indicator of one's positive attitude and outlook on life, It includes remaining hopeful and resilient, despite occasional setbacks.</t>
    </r>
  </si>
  <si>
    <r>
      <t>Problem Solving (Statements 28-30)</t>
    </r>
    <r>
      <rPr>
        <sz val="12"/>
        <color rgb="FF000000"/>
        <rFont val="Calibri"/>
        <family val="2"/>
        <scheme val="minor"/>
      </rPr>
      <t xml:space="preserve"> is the ability to find solutions to problems in situations where emotions are involved. Problem solving includes the ability to understand how emotions impact decision making.</t>
    </r>
  </si>
  <si>
    <r>
      <t>Reality Testing (Statements 31-33)</t>
    </r>
    <r>
      <rPr>
        <sz val="12"/>
        <color rgb="FF000000"/>
        <rFont val="Calibri"/>
        <family val="2"/>
        <scheme val="minor"/>
      </rPr>
      <t xml:space="preserve"> is the capacity to remain objective by seeing things as they really are. This capacity involves recognizing when emotions or personal bias can cause one to be less objective.</t>
    </r>
  </si>
  <si>
    <r>
      <t>Impulse Control (Statements 34-36)</t>
    </r>
    <r>
      <rPr>
        <sz val="12"/>
        <color rgb="FF000000"/>
        <rFont val="Calibri"/>
        <family val="2"/>
        <scheme val="minor"/>
      </rPr>
      <t xml:space="preserve"> is the ability to resist or delay an impulse, drive, or temptations to act. It involves avoiding rash behaviors and decision making.</t>
    </r>
  </si>
  <si>
    <r>
      <t>Interpersonal Relationship (Statements 19-21)</t>
    </r>
    <r>
      <rPr>
        <sz val="12"/>
        <color rgb="FF000000"/>
        <rFont val="Calibri"/>
        <family val="2"/>
        <scheme val="minor"/>
      </rPr>
      <t xml:space="preserve"> refers to the skill of developing and maintaining mutually satisfying relationships that are characterized by trust and compassion.</t>
    </r>
  </si>
  <si>
    <r>
      <t>Empathy (Statements 22-24)</t>
    </r>
    <r>
      <rPr>
        <sz val="12"/>
        <color rgb="FF000000"/>
        <rFont val="Calibri"/>
        <family val="2"/>
        <scheme val="minor"/>
      </rPr>
      <t xml:space="preserve"> is recognizing, understanding, and appreciating how other people feel. Empathy involves being able to articulate your understanding of another's perspective and behaving in a way that respects the feelings of others.</t>
    </r>
  </si>
  <si>
    <r>
      <t>Social Responsibility (Statements 25-27)</t>
    </r>
    <r>
      <rPr>
        <sz val="12"/>
        <color rgb="FF000000"/>
        <rFont val="Calibri"/>
        <family val="2"/>
        <scheme val="minor"/>
      </rPr>
      <t xml:space="preserve"> is willingly contributing to society, to one's social groups, and generally to the welfare of others. Social Responsibility involves acting responsibly, having social consciousness, and showing concerns for the greater community.</t>
    </r>
  </si>
  <si>
    <r>
      <t>Emotional Expression (Statements 10-12)</t>
    </r>
    <r>
      <rPr>
        <sz val="12"/>
        <color rgb="FF000000"/>
        <rFont val="Calibri"/>
        <family val="2"/>
        <scheme val="minor"/>
      </rPr>
      <t xml:space="preserve"> is openly expressing one's feelings verbally and non-verbally.</t>
    </r>
  </si>
  <si>
    <r>
      <t>Assertiveness (Statements 13-15)</t>
    </r>
    <r>
      <rPr>
        <sz val="12"/>
        <color rgb="FF000000"/>
        <rFont val="Calibri"/>
        <family val="2"/>
        <scheme val="minor"/>
      </rPr>
      <t xml:space="preserve"> involves communicating feelings, beliefs, and thoughts openly, and defending personal rights and values in a socially acceptable, non-offensive, and non-destructive manner.</t>
    </r>
  </si>
  <si>
    <r>
      <t>Independence (Statements 16-18)</t>
    </r>
    <r>
      <rPr>
        <sz val="12"/>
        <color rgb="FF000000"/>
        <rFont val="Calibri"/>
        <family val="2"/>
        <scheme val="minor"/>
      </rPr>
      <t xml:space="preserve"> is the ability to be self-directed and free of emotional dependency on others. Decision-making, planning, and daily tasks are completed autonomously.</t>
    </r>
  </si>
  <si>
    <r>
      <t>Self-Regard (Statements 1-3)</t>
    </r>
    <r>
      <rPr>
        <sz val="12"/>
        <color rgb="FF000000"/>
        <rFont val="Calibri"/>
        <family val="2"/>
        <scheme val="minor"/>
      </rPr>
      <t xml:space="preserve"> is respecting oneself while understanding and accepting one's strengths and weaknesses. Self-regard is often associated with feelings of inner strength and self-confidence.</t>
    </r>
  </si>
  <si>
    <r>
      <t>Self-Actualization (Statements 4-6)</t>
    </r>
    <r>
      <rPr>
        <sz val="12"/>
        <color rgb="FF000000"/>
        <rFont val="Calibri"/>
        <family val="2"/>
        <scheme val="minor"/>
      </rPr>
      <t xml:space="preserve"> is the willingness to persistently try to improve oneself and engage in the pursuit of personally relevant and meaningful objectives that lead to a rich and enjoyable life.</t>
    </r>
  </si>
  <si>
    <r>
      <t>Emotional Self-Awareness (Statements 7-9)</t>
    </r>
    <r>
      <rPr>
        <sz val="12"/>
        <color rgb="FF000000"/>
        <rFont val="Calibri"/>
        <family val="2"/>
        <scheme val="minor"/>
      </rPr>
      <t xml:space="preserve"> includes recognizing and understanding one's own emotions. This includes the ability to differentiate between subtleties in one's own emotions while understanding the cause of these emotions and the impact they have on the thoughts and actions of oneself and others.</t>
    </r>
  </si>
  <si>
    <r>
      <rPr>
        <b/>
        <sz val="11"/>
        <color rgb="FF000000"/>
        <rFont val="Calibri"/>
        <family val="2"/>
        <charset val="161"/>
        <scheme val="minor"/>
      </rPr>
      <t>IMPULSE CONTROL</t>
    </r>
    <r>
      <rPr>
        <sz val="11"/>
        <color rgb="FF000000"/>
        <rFont val="Calibri"/>
        <family val="2"/>
        <scheme val="minor"/>
      </rPr>
      <t xml:space="preserve">
</t>
    </r>
    <r>
      <rPr>
        <b/>
        <sz val="11"/>
        <color rgb="FF000000"/>
        <rFont val="Calibri"/>
        <family val="2"/>
        <charset val="161"/>
        <scheme val="minor"/>
      </rPr>
      <t>High:</t>
    </r>
    <r>
      <rPr>
        <sz val="11"/>
        <color rgb="FF000000"/>
        <rFont val="Calibri"/>
        <family val="2"/>
        <scheme val="minor"/>
      </rPr>
      <t xml:space="preserve"> ‘Paralysis of analysis,’ over-thinks things, won’t pull the trigger.
</t>
    </r>
    <r>
      <rPr>
        <b/>
        <sz val="11"/>
        <color rgb="FF000000"/>
        <rFont val="Calibri"/>
        <family val="2"/>
        <charset val="161"/>
        <scheme val="minor"/>
      </rPr>
      <t xml:space="preserve">Low: </t>
    </r>
    <r>
      <rPr>
        <sz val="11"/>
        <color rgb="FF000000"/>
        <rFont val="Calibri"/>
        <family val="2"/>
        <scheme val="minor"/>
      </rPr>
      <t>You may have compulsive or addictive behavior such as eating, drinking, gambling, smoking, sex, spending, talking, etc., in which there is a consistent ‘hijacking’ of your long-term best interests - resulting in possible profound physical as well as emotional effects.</t>
    </r>
  </si>
  <si>
    <r>
      <rPr>
        <b/>
        <sz val="11"/>
        <color rgb="FF000000"/>
        <rFont val="Calibri"/>
        <family val="2"/>
        <charset val="161"/>
        <scheme val="minor"/>
      </rPr>
      <t>REALITY TESTING</t>
    </r>
    <r>
      <rPr>
        <sz val="11"/>
        <color rgb="FF000000"/>
        <rFont val="Calibri"/>
        <family val="2"/>
        <scheme val="minor"/>
      </rPr>
      <t xml:space="preserve">
</t>
    </r>
    <r>
      <rPr>
        <b/>
        <sz val="11"/>
        <color rgb="FF000000"/>
        <rFont val="Calibri"/>
        <family val="2"/>
        <charset val="161"/>
        <scheme val="minor"/>
      </rPr>
      <t xml:space="preserve">High: </t>
    </r>
    <r>
      <rPr>
        <sz val="11"/>
        <color rgb="FF000000"/>
        <rFont val="Calibri"/>
        <family val="2"/>
        <scheme val="minor"/>
      </rPr>
      <t xml:space="preserve">You see things as they really are despite emotions surrounding the situation.
</t>
    </r>
    <r>
      <rPr>
        <b/>
        <sz val="11"/>
        <color rgb="FF000000"/>
        <rFont val="Calibri"/>
        <family val="2"/>
        <charset val="161"/>
        <scheme val="minor"/>
      </rPr>
      <t xml:space="preserve">Low: </t>
    </r>
    <r>
      <rPr>
        <sz val="11"/>
        <color rgb="FF000000"/>
        <rFont val="Calibri"/>
        <family val="2"/>
        <scheme val="minor"/>
      </rPr>
      <t>See all of the possibilities, do not investigate or reflect on the specific facts of a situation, live in a world where objective reality is unclear.</t>
    </r>
  </si>
  <si>
    <r>
      <rPr>
        <b/>
        <sz val="12"/>
        <color rgb="FF000000"/>
        <rFont val="Calibri"/>
        <family val="2"/>
        <charset val="161"/>
        <scheme val="minor"/>
      </rPr>
      <t>SOCIAL RESPONSIBILITY</t>
    </r>
    <r>
      <rPr>
        <sz val="12"/>
        <color rgb="FF000000"/>
        <rFont val="Calibri"/>
        <family val="2"/>
        <charset val="161"/>
        <scheme val="minor"/>
      </rPr>
      <t xml:space="preserve">
</t>
    </r>
    <r>
      <rPr>
        <b/>
        <sz val="12"/>
        <color rgb="FF000000"/>
        <rFont val="Calibri"/>
        <family val="2"/>
        <charset val="161"/>
        <scheme val="minor"/>
      </rPr>
      <t>High:</t>
    </r>
    <r>
      <rPr>
        <sz val="12"/>
        <color rgb="FF000000"/>
        <rFont val="Calibri"/>
        <family val="2"/>
        <charset val="161"/>
        <scheme val="minor"/>
      </rPr>
      <t xml:space="preserve"> Great team member, good neighbor, joiner, like to interact with groups, very social.
</t>
    </r>
    <r>
      <rPr>
        <b/>
        <sz val="12"/>
        <color rgb="FF000000"/>
        <rFont val="Calibri"/>
        <family val="2"/>
        <charset val="161"/>
        <scheme val="minor"/>
      </rPr>
      <t>Low:</t>
    </r>
    <r>
      <rPr>
        <sz val="12"/>
        <color rgb="FF000000"/>
        <rFont val="Calibri"/>
        <family val="2"/>
        <charset val="161"/>
        <scheme val="minor"/>
      </rPr>
      <t xml:space="preserve"> You do not do well in groups or teams, not social; don’t like to be a member of groups.</t>
    </r>
  </si>
  <si>
    <r>
      <rPr>
        <b/>
        <sz val="12"/>
        <color rgb="FF000000"/>
        <rFont val="Calibri"/>
        <family val="2"/>
        <charset val="161"/>
        <scheme val="minor"/>
      </rPr>
      <t>EMPATHY</t>
    </r>
    <r>
      <rPr>
        <b/>
        <u/>
        <sz val="12"/>
        <color rgb="FF000000"/>
        <rFont val="Calibri"/>
        <family val="2"/>
        <scheme val="minor"/>
      </rPr>
      <t xml:space="preserve">
</t>
    </r>
    <r>
      <rPr>
        <b/>
        <sz val="12"/>
        <color rgb="FF000000"/>
        <rFont val="Calibri"/>
        <family val="2"/>
        <charset val="161"/>
        <scheme val="minor"/>
      </rPr>
      <t xml:space="preserve">High: </t>
    </r>
    <r>
      <rPr>
        <sz val="12"/>
        <color rgb="FF000000"/>
        <rFont val="Calibri"/>
        <family val="2"/>
        <charset val="161"/>
        <scheme val="minor"/>
      </rPr>
      <t>Very sensitive to the needs of others and their feelings.</t>
    </r>
    <r>
      <rPr>
        <b/>
        <sz val="12"/>
        <color rgb="FF000000"/>
        <rFont val="Calibri"/>
        <family val="2"/>
        <charset val="161"/>
        <scheme val="minor"/>
      </rPr>
      <t xml:space="preserve">
Low: </t>
    </r>
    <r>
      <rPr>
        <sz val="12"/>
        <color rgb="FF000000"/>
        <rFont val="Calibri"/>
        <family val="2"/>
        <charset val="161"/>
        <scheme val="minor"/>
      </rPr>
      <t>Oblivious to others and their needs and feelings.</t>
    </r>
  </si>
  <si>
    <r>
      <rPr>
        <b/>
        <sz val="12"/>
        <color rgb="FF000000"/>
        <rFont val="Calibri"/>
        <family val="2"/>
        <charset val="161"/>
        <scheme val="minor"/>
      </rPr>
      <t>ASSERTIVENESS</t>
    </r>
    <r>
      <rPr>
        <sz val="12"/>
        <color rgb="FF000000"/>
        <rFont val="Calibri"/>
        <family val="2"/>
        <charset val="161"/>
        <scheme val="minor"/>
      </rPr>
      <t xml:space="preserve">
</t>
    </r>
    <r>
      <rPr>
        <b/>
        <sz val="12"/>
        <color rgb="FF000000"/>
        <rFont val="Calibri"/>
        <family val="2"/>
        <charset val="161"/>
        <scheme val="minor"/>
      </rPr>
      <t>High:</t>
    </r>
    <r>
      <rPr>
        <sz val="12"/>
        <color rgb="FF000000"/>
        <rFont val="Calibri"/>
        <family val="2"/>
        <charset val="161"/>
        <scheme val="minor"/>
      </rPr>
      <t xml:space="preserve"> Bowl people over, don’t take into account others’ feelings or input - often perceived as aggressive.
</t>
    </r>
    <r>
      <rPr>
        <b/>
        <sz val="12"/>
        <color rgb="FF000000"/>
        <rFont val="Calibri"/>
        <family val="2"/>
        <charset val="161"/>
        <scheme val="minor"/>
      </rPr>
      <t>Low:</t>
    </r>
    <r>
      <rPr>
        <sz val="12"/>
        <color rgb="FF000000"/>
        <rFont val="Calibri"/>
        <family val="2"/>
        <charset val="161"/>
        <scheme val="minor"/>
      </rPr>
      <t xml:space="preserve"> Don’t speak what is on your mind, don’t stand up for yourself, aren’t clear in setting expectations or declaring own needs.</t>
    </r>
  </si>
  <si>
    <r>
      <rPr>
        <b/>
        <sz val="12"/>
        <color rgb="FF000000"/>
        <rFont val="Calibri"/>
        <family val="2"/>
        <charset val="161"/>
        <scheme val="minor"/>
      </rPr>
      <t>EMOTIONAL SELF AWARENESS</t>
    </r>
    <r>
      <rPr>
        <sz val="12"/>
        <color rgb="FF000000"/>
        <rFont val="Calibri"/>
        <family val="2"/>
        <charset val="161"/>
        <scheme val="minor"/>
      </rPr>
      <t xml:space="preserve">
</t>
    </r>
    <r>
      <rPr>
        <b/>
        <sz val="12"/>
        <color rgb="FF000000"/>
        <rFont val="Calibri"/>
        <family val="2"/>
        <charset val="161"/>
        <scheme val="minor"/>
      </rPr>
      <t>High:</t>
    </r>
    <r>
      <rPr>
        <sz val="12"/>
        <color rgb="FF000000"/>
        <rFont val="Calibri"/>
        <family val="2"/>
        <charset val="161"/>
        <scheme val="minor"/>
      </rPr>
      <t xml:space="preserve"> Overly sensitive to comments, to others, and possibly to your environment.
</t>
    </r>
    <r>
      <rPr>
        <b/>
        <sz val="12"/>
        <color rgb="FF000000"/>
        <rFont val="Calibri"/>
        <family val="2"/>
        <charset val="161"/>
        <scheme val="minor"/>
      </rPr>
      <t>Low:</t>
    </r>
    <r>
      <rPr>
        <sz val="12"/>
        <color rgb="FF000000"/>
        <rFont val="Calibri"/>
        <family val="2"/>
        <charset val="161"/>
        <scheme val="minor"/>
      </rPr>
      <t xml:space="preserve"> Unaware of others, your surroundings, and even your body, you “check out” often.</t>
    </r>
  </si>
  <si>
    <r>
      <rPr>
        <b/>
        <sz val="12"/>
        <color rgb="FF000000"/>
        <rFont val="Calibri"/>
        <family val="2"/>
        <charset val="161"/>
        <scheme val="minor"/>
      </rPr>
      <t>SELF-ACTUALIZATION</t>
    </r>
    <r>
      <rPr>
        <sz val="12"/>
        <color rgb="FF000000"/>
        <rFont val="Calibri"/>
        <family val="2"/>
        <charset val="161"/>
        <scheme val="minor"/>
      </rPr>
      <t xml:space="preserve">
</t>
    </r>
    <r>
      <rPr>
        <b/>
        <sz val="12"/>
        <color rgb="FF000000"/>
        <rFont val="Calibri"/>
        <family val="2"/>
        <charset val="161"/>
        <scheme val="minor"/>
      </rPr>
      <t>High:</t>
    </r>
    <r>
      <rPr>
        <sz val="12"/>
        <color rgb="FF000000"/>
        <rFont val="Calibri"/>
        <family val="2"/>
        <charset val="161"/>
        <scheme val="minor"/>
      </rPr>
      <t xml:space="preserve"> Have a clear plan for your future, feel good about the direction of your life.
</t>
    </r>
    <r>
      <rPr>
        <b/>
        <sz val="12"/>
        <color rgb="FF000000"/>
        <rFont val="Calibri"/>
        <family val="2"/>
        <charset val="161"/>
        <scheme val="minor"/>
      </rPr>
      <t>Low:</t>
    </r>
    <r>
      <rPr>
        <sz val="12"/>
        <color rgb="FF000000"/>
        <rFont val="Calibri"/>
        <family val="2"/>
        <charset val="161"/>
        <scheme val="minor"/>
      </rPr>
      <t xml:space="preserve"> No plan, aimless, no clear vision for future, unhappy in present situation, you may see no way out.</t>
    </r>
  </si>
  <si>
    <r>
      <rPr>
        <b/>
        <sz val="12"/>
        <color rgb="FF000000"/>
        <rFont val="Calibri"/>
        <family val="2"/>
        <charset val="161"/>
        <scheme val="minor"/>
      </rPr>
      <t>SELF-REGARD</t>
    </r>
    <r>
      <rPr>
        <sz val="12"/>
        <color rgb="FF000000"/>
        <rFont val="Calibri"/>
        <family val="2"/>
        <scheme val="minor"/>
      </rPr>
      <t xml:space="preserve">
</t>
    </r>
    <r>
      <rPr>
        <b/>
        <sz val="12"/>
        <color rgb="FF000000"/>
        <rFont val="Calibri"/>
        <family val="2"/>
        <charset val="161"/>
        <scheme val="minor"/>
      </rPr>
      <t>High:</t>
    </r>
    <r>
      <rPr>
        <sz val="12"/>
        <color rgb="FF000000"/>
        <rFont val="Calibri"/>
        <family val="2"/>
        <scheme val="minor"/>
      </rPr>
      <t xml:space="preserve"> Arrogant, full of yourself.
</t>
    </r>
    <r>
      <rPr>
        <b/>
        <sz val="12"/>
        <color rgb="FF000000"/>
        <rFont val="Calibri"/>
        <family val="2"/>
        <charset val="161"/>
        <scheme val="minor"/>
      </rPr>
      <t>Low:</t>
    </r>
    <r>
      <rPr>
        <sz val="12"/>
        <color rgb="FF000000"/>
        <rFont val="Calibri"/>
        <family val="2"/>
        <scheme val="minor"/>
      </rPr>
      <t xml:space="preserve"> Shy, lack confidence.</t>
    </r>
  </si>
  <si>
    <t>It is desirable to have a balanced profile. Avoid the trap of thinking that a high number is good and a low number is bad. Any strength taken to the extreme may become a weakness, especially if the balancing competency is low. For example: assertiveness is a great leadership skill, but if it is high and empathy is low, you may be perceived as someone who doesn’t listen, doesn’t ask for input or opinions, and doesn’t understand others. Look at the highs and lows of your EI profile. Put an “h” beside your three highest scores and an “l” beside your three lowest scores. Do you have any of the characteristics listed for the following highs and lows?</t>
  </si>
  <si>
    <r>
      <rPr>
        <b/>
        <sz val="12"/>
        <color rgb="FF000000"/>
        <rFont val="Calibri"/>
        <family val="2"/>
        <scheme val="minor"/>
      </rPr>
      <t xml:space="preserve">HAPPINESS:
High: </t>
    </r>
    <r>
      <rPr>
        <sz val="12"/>
        <color rgb="FF000000"/>
        <rFont val="Calibri"/>
        <family val="2"/>
        <charset val="161"/>
        <scheme val="minor"/>
      </rPr>
      <t>Shiny, happy person who always seems to be in a good mood and full of joy.</t>
    </r>
    <r>
      <rPr>
        <b/>
        <sz val="12"/>
        <color rgb="FF000000"/>
        <rFont val="Calibri"/>
        <family val="2"/>
        <scheme val="minor"/>
      </rPr>
      <t xml:space="preserve">
Low: </t>
    </r>
    <r>
      <rPr>
        <sz val="12"/>
        <color rgb="FF000000"/>
        <rFont val="Calibri"/>
        <family val="2"/>
        <charset val="161"/>
        <scheme val="minor"/>
      </rPr>
      <t>Always seem down and out, life is not fun, you find no joy,</t>
    </r>
  </si>
  <si>
    <r>
      <t xml:space="preserve">Alpha Strengths: </t>
    </r>
    <r>
      <rPr>
        <sz val="14"/>
        <color rgb="FF000000"/>
        <rFont val="Calibri"/>
        <family val="2"/>
        <scheme val="minor"/>
      </rPr>
      <t>Strong personality, driver, gets things done, results driven, high performer.</t>
    </r>
  </si>
  <si>
    <r>
      <rPr>
        <b/>
        <sz val="14"/>
        <color rgb="FF000000"/>
        <rFont val="Calibri"/>
        <family val="2"/>
        <charset val="161"/>
        <scheme val="minor"/>
      </rPr>
      <t>Time Management:</t>
    </r>
    <r>
      <rPr>
        <sz val="14"/>
        <color rgb="FF000000"/>
        <rFont val="Calibri"/>
        <family val="2"/>
        <charset val="161"/>
        <scheme val="minor"/>
      </rPr>
      <t xml:space="preserve"> You may take on way too much because you don’t think anyone can do it as well as you can. You may have trouble delegating.</t>
    </r>
  </si>
  <si>
    <r>
      <t>Relationships:</t>
    </r>
    <r>
      <rPr>
        <sz val="14"/>
        <color rgb="FF000000"/>
        <rFont val="Calibri"/>
        <family val="2"/>
        <scheme val="minor"/>
      </rPr>
      <t xml:space="preserve"> Doesn’t listen, doesn’t ask for opinions or input from others. Takes charge, takes over. If coupled with high self-regard, may be seen as arrogant.</t>
    </r>
  </si>
  <si>
    <r>
      <t xml:space="preserve">Team Interaction: </t>
    </r>
    <r>
      <rPr>
        <sz val="14"/>
        <color rgb="FF000000"/>
        <rFont val="Calibri"/>
        <family val="2"/>
        <scheme val="minor"/>
      </rPr>
      <t>Has a tendency to take over and not work in a collaborative way.</t>
    </r>
  </si>
  <si>
    <r>
      <rPr>
        <b/>
        <sz val="14"/>
        <color theme="1"/>
        <rFont val="Calibri"/>
        <family val="2"/>
        <charset val="161"/>
        <scheme val="minor"/>
      </rPr>
      <t xml:space="preserve">Communication: </t>
    </r>
    <r>
      <rPr>
        <sz val="14"/>
        <color theme="1"/>
        <rFont val="Calibri"/>
        <family val="2"/>
        <charset val="161"/>
        <scheme val="minor"/>
      </rPr>
      <t>Poor listening skills. Lack of understanding of others and their needs.</t>
    </r>
  </si>
  <si>
    <r>
      <t xml:space="preserve">Presentation Skills: </t>
    </r>
    <r>
      <rPr>
        <sz val="14"/>
        <color rgb="FF000000"/>
        <rFont val="Calibri"/>
        <family val="2"/>
        <scheme val="minor"/>
      </rPr>
      <t>Usually good presenters, but lower empathy prevents a connection with the audience and understanding what they want.</t>
    </r>
  </si>
  <si>
    <r>
      <rPr>
        <b/>
        <sz val="14"/>
        <color rgb="FF222222"/>
        <rFont val="Calibri"/>
        <family val="2"/>
        <charset val="161"/>
        <scheme val="minor"/>
      </rPr>
      <t xml:space="preserve">Stress Management: </t>
    </r>
    <r>
      <rPr>
        <sz val="14"/>
        <color rgb="FF222222"/>
        <rFont val="Calibri"/>
        <family val="2"/>
        <charset val="161"/>
        <scheme val="minor"/>
      </rPr>
      <t>Alphas are frequently stressed and hurried. They rarely take the time for themselves or build in daily reflection and recovery time.</t>
    </r>
  </si>
  <si>
    <r>
      <t xml:space="preserve">Self-Sacrifice Strengths: </t>
    </r>
    <r>
      <rPr>
        <sz val="14"/>
        <color rgb="FF000000"/>
        <rFont val="Calibri"/>
        <family val="2"/>
        <scheme val="minor"/>
      </rPr>
      <t>Great team player, very helpful to others, good with people.</t>
    </r>
  </si>
  <si>
    <r>
      <t xml:space="preserve">Time Management: </t>
    </r>
    <r>
      <rPr>
        <sz val="14"/>
        <color rgb="FF000000"/>
        <rFont val="Calibri"/>
        <family val="2"/>
        <scheme val="minor"/>
      </rPr>
      <t>Because you may not set proper limits and boundaries and are reluctant to say no, you will likely take on too much and be pulled into other people’s agendas. This adds to stress levels and your work suffers.</t>
    </r>
  </si>
  <si>
    <r>
      <t xml:space="preserve">Relationships: </t>
    </r>
    <r>
      <rPr>
        <sz val="14"/>
        <color rgb="FF000000"/>
        <rFont val="Calibri"/>
        <family val="2"/>
        <scheme val="minor"/>
      </rPr>
      <t>You may have scored lower in relationship skills because your relationships may not be mutually satisfying. You may give more than you get. Self-sacrificers think that when they start setting better limits and boundaries, that people won’t like them anymore. The opposite is true. These limits create clear expectations and communication.</t>
    </r>
  </si>
  <si>
    <r>
      <t xml:space="preserve">Team Interaction: </t>
    </r>
    <r>
      <rPr>
        <sz val="14"/>
        <color rgb="FF000000"/>
        <rFont val="Calibri"/>
        <family val="2"/>
        <scheme val="minor"/>
      </rPr>
      <t>You are a great team member, but you may not speak up and contribute your ideas.</t>
    </r>
  </si>
  <si>
    <r>
      <rPr>
        <b/>
        <sz val="14"/>
        <color rgb="FF000000"/>
        <rFont val="Calibri"/>
        <family val="2"/>
        <charset val="161"/>
        <scheme val="minor"/>
      </rPr>
      <t xml:space="preserve">Communication: </t>
    </r>
    <r>
      <rPr>
        <sz val="14"/>
        <color rgb="FF000000"/>
        <rFont val="Calibri"/>
        <family val="2"/>
        <charset val="161"/>
        <scheme val="minor"/>
      </rPr>
      <t>Because you may be reluctant to say what you are thinking and feeling, there may be miscommunications. You may overpromise and under-deliver because you don’t want to say no.</t>
    </r>
  </si>
  <si>
    <r>
      <rPr>
        <b/>
        <sz val="14"/>
        <color rgb="FF000000"/>
        <rFont val="Calibri"/>
        <family val="2"/>
        <charset val="161"/>
        <scheme val="minor"/>
      </rPr>
      <t>Presentation Skills:</t>
    </r>
    <r>
      <rPr>
        <sz val="14"/>
        <color rgb="FF000000"/>
        <rFont val="Calibri"/>
        <family val="2"/>
        <charset val="161"/>
        <scheme val="minor"/>
      </rPr>
      <t xml:space="preserve"> You may be reluctant to “put yourself out there” and connect with the audience.</t>
    </r>
  </si>
  <si>
    <r>
      <rPr>
        <b/>
        <sz val="14"/>
        <color rgb="FF000000"/>
        <rFont val="Calibri"/>
        <family val="2"/>
        <charset val="161"/>
        <scheme val="minor"/>
      </rPr>
      <t>Stress Management:</t>
    </r>
    <r>
      <rPr>
        <sz val="14"/>
        <color rgb="FF000000"/>
        <rFont val="Calibri"/>
        <family val="2"/>
        <charset val="161"/>
        <scheme val="minor"/>
      </rPr>
      <t xml:space="preserve"> Because you say yes a lot and don’t set limits, you will likely take on too much and be overwhelmed much of the time. Stress levels stay high.</t>
    </r>
  </si>
  <si>
    <r>
      <t xml:space="preserve">Control/Puppet Master/Perfectionist Strengths: </t>
    </r>
    <r>
      <rPr>
        <sz val="14"/>
        <color rgb="FF000000"/>
        <rFont val="Calibri"/>
        <family val="2"/>
        <charset val="161"/>
        <scheme val="minor"/>
      </rPr>
      <t>Very detail oriented, good at planning and adherence to specifications, high quality work.</t>
    </r>
  </si>
  <si>
    <r>
      <t xml:space="preserve">Time Management: </t>
    </r>
    <r>
      <rPr>
        <sz val="14"/>
        <color rgb="FF000000"/>
        <rFont val="Calibri"/>
        <family val="2"/>
        <scheme val="minor"/>
      </rPr>
      <t>Trouble delegating. You tend to work a lot, but never get everything done. You won’t let others do things their way. You won’t let them make their mistakes. You are the “go to” problem solver. You stay in the details.</t>
    </r>
  </si>
  <si>
    <r>
      <t xml:space="preserve">Relationships: </t>
    </r>
    <r>
      <rPr>
        <sz val="14"/>
        <color rgb="FF000000"/>
        <rFont val="Calibri"/>
        <family val="2"/>
        <scheme val="minor"/>
      </rPr>
      <t>You may try to control too many things in relationships, which leads to conflicts. Remember, you can be right or you can be happy.</t>
    </r>
  </si>
  <si>
    <r>
      <t xml:space="preserve">Team Interaction: </t>
    </r>
    <r>
      <rPr>
        <sz val="14"/>
        <color rgb="FF000000"/>
        <rFont val="Calibri"/>
        <family val="2"/>
        <scheme val="minor"/>
      </rPr>
      <t>You tend to try and control the process and control the direction of the team. Negatively affects collaboration and the team process.</t>
    </r>
  </si>
  <si>
    <r>
      <t xml:space="preserve">Communication: </t>
    </r>
    <r>
      <rPr>
        <sz val="14"/>
        <color rgb="FF000000"/>
        <rFont val="Calibri"/>
        <family val="2"/>
        <scheme val="minor"/>
      </rPr>
      <t>Preconceptions on how things should be may prevent understanding and connection with others.</t>
    </r>
  </si>
  <si>
    <r>
      <t xml:space="preserve">Presentation Skills: </t>
    </r>
    <r>
      <rPr>
        <sz val="14"/>
        <color rgb="FF000000"/>
        <rFont val="Calibri"/>
        <family val="2"/>
        <scheme val="minor"/>
      </rPr>
      <t>May be rigid in your approach to presenting. Try being more spontaneous and improvisational. You don’t have to have a perfect speech.</t>
    </r>
  </si>
  <si>
    <r>
      <rPr>
        <b/>
        <sz val="14"/>
        <color rgb="FF000000"/>
        <rFont val="Calibri"/>
        <family val="2"/>
        <charset val="161"/>
        <scheme val="minor"/>
      </rPr>
      <t>Stress Management:</t>
    </r>
    <r>
      <rPr>
        <sz val="14"/>
        <color rgb="FF000000"/>
        <rFont val="Calibri"/>
        <family val="2"/>
        <charset val="161"/>
        <scheme val="minor"/>
      </rPr>
      <t xml:space="preserve"> Overwhelmed because of lack of delegation. Works too much. Wants to be in on all decisions and know all information and details.</t>
    </r>
  </si>
  <si>
    <r>
      <t xml:space="preserve">Time Management: </t>
    </r>
    <r>
      <rPr>
        <sz val="14"/>
        <color rgb="FF000000"/>
        <rFont val="Calibri"/>
        <family val="2"/>
        <charset val="161"/>
        <scheme val="minor"/>
      </rPr>
      <t>When experiencing anger, your thinking brain shuts down. This cognitive impairment reduces efficiency.</t>
    </r>
  </si>
  <si>
    <r>
      <t xml:space="preserve">Relationships: </t>
    </r>
    <r>
      <rPr>
        <sz val="14"/>
        <color rgb="FF000000"/>
        <rFont val="Calibri"/>
        <family val="2"/>
        <charset val="161"/>
        <scheme val="minor"/>
      </rPr>
      <t>Explosions directed toward others creates negative experiences and diminishes relationships. People won’t come to you with anything negative for fear of an explosion.</t>
    </r>
  </si>
  <si>
    <r>
      <t xml:space="preserve">Team Interaction: </t>
    </r>
    <r>
      <rPr>
        <sz val="14"/>
        <color rgb="FF000000"/>
        <rFont val="Calibri"/>
        <family val="2"/>
        <charset val="161"/>
        <scheme val="minor"/>
      </rPr>
      <t>Team members may not connect with you. Your explosive nature diminishes interactions.</t>
    </r>
  </si>
  <si>
    <r>
      <rPr>
        <b/>
        <sz val="14"/>
        <color rgb="FF000000"/>
        <rFont val="Calibri"/>
        <family val="2"/>
        <charset val="161"/>
        <scheme val="minor"/>
      </rPr>
      <t xml:space="preserve">Communication: </t>
    </r>
    <r>
      <rPr>
        <sz val="14"/>
        <color rgb="FF000000"/>
        <rFont val="Calibri"/>
        <family val="2"/>
        <charset val="161"/>
        <scheme val="minor"/>
      </rPr>
      <t>Anger, frustration, and impatience limits your communication skills. People will avoid you and not share information because of you over- reactions.</t>
    </r>
  </si>
  <si>
    <r>
      <rPr>
        <b/>
        <sz val="14"/>
        <color rgb="FF000000"/>
        <rFont val="Calibri"/>
        <family val="2"/>
        <charset val="161"/>
        <scheme val="minor"/>
      </rPr>
      <t xml:space="preserve">Presentation Skills: </t>
    </r>
    <r>
      <rPr>
        <sz val="14"/>
        <color rgb="FF000000"/>
        <rFont val="Calibri"/>
        <family val="2"/>
        <charset val="161"/>
        <scheme val="minor"/>
      </rPr>
      <t>May have trouble settling into a calm, easy presentation.</t>
    </r>
  </si>
  <si>
    <r>
      <t xml:space="preserve">Stress Management: </t>
    </r>
    <r>
      <rPr>
        <sz val="14"/>
        <color rgb="FF000000"/>
        <rFont val="Calibri"/>
        <family val="2"/>
        <scheme val="minor"/>
      </rPr>
      <t>This is a huge factor that adds to stress levels. You are in a low-level fight or flight most of your day, which wears you out. By the end of the day, you are likely exhausted.</t>
    </r>
  </si>
  <si>
    <r>
      <rPr>
        <b/>
        <sz val="14"/>
        <color rgb="FF000000"/>
        <rFont val="Calibri"/>
        <family val="2"/>
        <charset val="161"/>
        <scheme val="minor"/>
      </rPr>
      <t>Time Management:</t>
    </r>
    <r>
      <rPr>
        <sz val="14"/>
        <color rgb="FF000000"/>
        <rFont val="Calibri"/>
        <family val="2"/>
        <charset val="161"/>
        <scheme val="minor"/>
      </rPr>
      <t xml:space="preserve"> Don’t have the energy to get all of your work done. Overwhelmed, in fight or flight, cognitive processes impaired.</t>
    </r>
  </si>
  <si>
    <r>
      <rPr>
        <b/>
        <sz val="14"/>
        <color rgb="FF000000"/>
        <rFont val="Calibri"/>
        <family val="2"/>
        <charset val="161"/>
        <scheme val="minor"/>
      </rPr>
      <t>Relationships:</t>
    </r>
    <r>
      <rPr>
        <sz val="14"/>
        <color rgb="FF000000"/>
        <rFont val="Calibri"/>
        <family val="2"/>
        <charset val="161"/>
        <scheme val="minor"/>
      </rPr>
      <t xml:space="preserve"> Very little time and energy for the relationships in your life and work. May come across as withdrawn and disinterested.</t>
    </r>
  </si>
  <si>
    <r>
      <rPr>
        <b/>
        <sz val="14"/>
        <color rgb="FF000000"/>
        <rFont val="Calibri"/>
        <family val="2"/>
        <charset val="161"/>
        <scheme val="minor"/>
      </rPr>
      <t xml:space="preserve">Team Interaction: </t>
    </r>
    <r>
      <rPr>
        <sz val="14"/>
        <color rgb="FF000000"/>
        <rFont val="Calibri"/>
        <family val="2"/>
        <charset val="161"/>
        <scheme val="minor"/>
      </rPr>
      <t>In survival mode, don’t create connections and interactions, also too tired to contribute, you do the minimum.</t>
    </r>
  </si>
  <si>
    <r>
      <rPr>
        <b/>
        <sz val="14"/>
        <color rgb="FF000000"/>
        <rFont val="Calibri"/>
        <family val="2"/>
        <charset val="161"/>
        <scheme val="minor"/>
      </rPr>
      <t xml:space="preserve">Communication: </t>
    </r>
    <r>
      <rPr>
        <sz val="14"/>
        <color rgb="FF000000"/>
        <rFont val="Calibri"/>
        <family val="2"/>
        <charset val="161"/>
        <scheme val="minor"/>
      </rPr>
      <t>Cognitive impairment reduces communication ability. Also, because you are exhausted, you may come across as disinterested.</t>
    </r>
  </si>
  <si>
    <r>
      <t>Presentation Skills:</t>
    </r>
    <r>
      <rPr>
        <sz val="14"/>
        <color rgb="FF000000"/>
        <rFont val="Calibri"/>
        <family val="2"/>
        <scheme val="minor"/>
      </rPr>
      <t xml:space="preserve"> Great presentation is all about energy. When your energy is low, there is no connection with the audience.</t>
    </r>
  </si>
  <si>
    <r>
      <t xml:space="preserve">Stress Management: </t>
    </r>
    <r>
      <rPr>
        <sz val="14"/>
        <color rgb="FF000000"/>
        <rFont val="Calibri"/>
        <family val="2"/>
        <scheme val="minor"/>
      </rPr>
      <t>Self-explanatory.</t>
    </r>
  </si>
  <si>
    <r>
      <rPr>
        <b/>
        <sz val="14"/>
        <color rgb="FF000000"/>
        <rFont val="Calibri"/>
        <family val="2"/>
        <charset val="161"/>
        <scheme val="minor"/>
      </rPr>
      <t xml:space="preserve">Time Management: </t>
    </r>
    <r>
      <rPr>
        <sz val="14"/>
        <color rgb="FF000000"/>
        <rFont val="Calibri"/>
        <family val="2"/>
        <charset val="161"/>
        <scheme val="minor"/>
      </rPr>
      <t>You get a lot done, but are just reacting to things. You do not plan proactively. You will usually have low problem-solving skills as well. Work place usually cluttered and cramped.</t>
    </r>
  </si>
  <si>
    <r>
      <rPr>
        <b/>
        <sz val="14"/>
        <color rgb="FF000000"/>
        <rFont val="Calibri"/>
        <family val="2"/>
        <charset val="161"/>
        <scheme val="minor"/>
      </rPr>
      <t xml:space="preserve">Relationships: </t>
    </r>
    <r>
      <rPr>
        <sz val="14"/>
        <color rgb="FF000000"/>
        <rFont val="Calibri"/>
        <family val="2"/>
        <charset val="161"/>
        <scheme val="minor"/>
      </rPr>
      <t>No time for meaningful relationships. Reacts to everything.</t>
    </r>
  </si>
  <si>
    <r>
      <rPr>
        <b/>
        <sz val="14"/>
        <color rgb="FF000000"/>
        <rFont val="Calibri"/>
        <family val="2"/>
        <charset val="161"/>
        <scheme val="minor"/>
      </rPr>
      <t>Team Interaction:</t>
    </r>
    <r>
      <rPr>
        <sz val="14"/>
        <color rgb="FF000000"/>
        <rFont val="Calibri"/>
        <family val="2"/>
        <charset val="161"/>
        <scheme val="minor"/>
      </rPr>
      <t xml:space="preserve"> Living in a world of chaos, team interactions are usually frantic and frazzled.</t>
    </r>
  </si>
  <si>
    <r>
      <rPr>
        <b/>
        <sz val="14"/>
        <color rgb="FF000000"/>
        <rFont val="Calibri"/>
        <family val="2"/>
        <charset val="161"/>
        <scheme val="minor"/>
      </rPr>
      <t>Communication:</t>
    </r>
    <r>
      <rPr>
        <sz val="14"/>
        <color rgb="FF000000"/>
        <rFont val="Calibri"/>
        <family val="2"/>
        <charset val="161"/>
        <scheme val="minor"/>
      </rPr>
      <t xml:space="preserve"> You don’t take the time to cultivate relationships. You may be trying to check emails and work while you are interacting with others.</t>
    </r>
  </si>
  <si>
    <r>
      <rPr>
        <b/>
        <sz val="14"/>
        <color rgb="FF000000"/>
        <rFont val="Calibri"/>
        <family val="2"/>
        <charset val="161"/>
        <scheme val="minor"/>
      </rPr>
      <t xml:space="preserve">Presentation Skills: </t>
    </r>
    <r>
      <rPr>
        <sz val="14"/>
        <color rgb="FF000000"/>
        <rFont val="Calibri"/>
        <family val="2"/>
        <charset val="161"/>
        <scheme val="minor"/>
      </rPr>
      <t>Disorganization contributes to poor presentations.</t>
    </r>
  </si>
  <si>
    <r>
      <rPr>
        <b/>
        <sz val="14"/>
        <color rgb="FF000000"/>
        <rFont val="Calibri"/>
        <family val="2"/>
        <charset val="161"/>
        <scheme val="minor"/>
      </rPr>
      <t xml:space="preserve">Stress Management: </t>
    </r>
    <r>
      <rPr>
        <sz val="14"/>
        <color rgb="FF000000"/>
        <rFont val="Calibri"/>
        <family val="2"/>
        <charset val="161"/>
        <scheme val="minor"/>
      </rPr>
      <t>Always feeling behind, on the treadmill. Feeling stress constantly.</t>
    </r>
  </si>
  <si>
    <r>
      <rPr>
        <b/>
        <sz val="14"/>
        <color rgb="FF000000"/>
        <rFont val="Calibri"/>
        <family val="2"/>
        <charset val="161"/>
        <scheme val="minor"/>
      </rPr>
      <t xml:space="preserve">Overly Optimistic strengths: </t>
    </r>
    <r>
      <rPr>
        <sz val="14"/>
        <color rgb="FF000000"/>
        <rFont val="Calibri"/>
        <family val="2"/>
        <charset val="161"/>
        <scheme val="minor"/>
      </rPr>
      <t xml:space="preserve"> They always think positively about people and situations and sometimes change the outcome.</t>
    </r>
  </si>
  <si>
    <r>
      <rPr>
        <b/>
        <sz val="14"/>
        <color rgb="FF000000"/>
        <rFont val="Calibri"/>
        <family val="2"/>
        <charset val="161"/>
        <scheme val="minor"/>
      </rPr>
      <t xml:space="preserve">Time Management: </t>
    </r>
    <r>
      <rPr>
        <sz val="14"/>
        <color rgb="FF000000"/>
        <rFont val="Calibri"/>
        <family val="2"/>
        <charset val="161"/>
        <scheme val="minor"/>
      </rPr>
      <t>You think you can get more done than you actually can, so you tend to try to schedule too much.</t>
    </r>
  </si>
  <si>
    <r>
      <t xml:space="preserve">Relationships: </t>
    </r>
    <r>
      <rPr>
        <sz val="14"/>
        <color rgb="FF000000"/>
        <rFont val="Calibri"/>
        <family val="2"/>
        <charset val="161"/>
        <scheme val="minor"/>
      </rPr>
      <t>People like to be around optimistic, upbeat people.  Sometimes over-commitment can lead to misunderstandings and not honoring promises.</t>
    </r>
  </si>
  <si>
    <r>
      <rPr>
        <b/>
        <sz val="14"/>
        <color rgb="FF000000"/>
        <rFont val="Calibri"/>
        <family val="2"/>
        <charset val="161"/>
        <scheme val="minor"/>
      </rPr>
      <t xml:space="preserve">Team Interaction: </t>
    </r>
    <r>
      <rPr>
        <sz val="14"/>
        <color rgb="FF000000"/>
        <rFont val="Calibri"/>
        <family val="2"/>
        <charset val="161"/>
        <scheme val="minor"/>
      </rPr>
      <t>Unrealistic expectations that cannot be met.</t>
    </r>
  </si>
  <si>
    <r>
      <rPr>
        <b/>
        <sz val="14"/>
        <color rgb="FF000000"/>
        <rFont val="Calibri"/>
        <family val="2"/>
        <charset val="161"/>
        <scheme val="minor"/>
      </rPr>
      <t xml:space="preserve">Communication:  </t>
    </r>
    <r>
      <rPr>
        <sz val="14"/>
        <color rgb="FF000000"/>
        <rFont val="Calibri"/>
        <family val="2"/>
        <charset val="161"/>
        <scheme val="minor"/>
      </rPr>
      <t>May over-reach with expectations and not communicate clearly with details.</t>
    </r>
  </si>
  <si>
    <r>
      <rPr>
        <b/>
        <sz val="14"/>
        <color rgb="FF000000"/>
        <rFont val="Calibri"/>
        <family val="2"/>
        <charset val="161"/>
        <scheme val="minor"/>
      </rPr>
      <t>Presentation Skills:</t>
    </r>
    <r>
      <rPr>
        <sz val="14"/>
        <color rgb="FF000000"/>
        <rFont val="Calibri"/>
        <family val="2"/>
        <charset val="161"/>
        <scheme val="minor"/>
      </rPr>
      <t xml:space="preserve"> Good for presenting.  Optimistic, upbeat energy is a magnet.</t>
    </r>
  </si>
  <si>
    <r>
      <rPr>
        <b/>
        <sz val="14"/>
        <color rgb="FF000000"/>
        <rFont val="Calibri"/>
        <family val="2"/>
        <charset val="161"/>
        <scheme val="minor"/>
      </rPr>
      <t>Stress Management:</t>
    </r>
    <r>
      <rPr>
        <sz val="14"/>
        <color rgb="FF000000"/>
        <rFont val="Calibri"/>
        <family val="2"/>
        <charset val="161"/>
        <scheme val="minor"/>
      </rPr>
      <t xml:space="preserve"> Mostly good for stress management.  Optimistic people tend to cope with stress better, but over-committing and taking on too much may add to stress.</t>
    </r>
  </si>
  <si>
    <r>
      <rPr>
        <b/>
        <sz val="14"/>
        <color rgb="FF000000"/>
        <rFont val="Calibri"/>
        <family val="2"/>
        <charset val="161"/>
        <scheme val="minor"/>
      </rPr>
      <t xml:space="preserve">Overly Pessimistic Strengths: </t>
    </r>
    <r>
      <rPr>
        <sz val="14"/>
        <color rgb="FF000000"/>
        <rFont val="Calibri"/>
        <family val="2"/>
        <charset val="161"/>
        <scheme val="minor"/>
      </rPr>
      <t xml:space="preserve"> They bring a reality check to their social and work groups</t>
    </r>
  </si>
  <si>
    <r>
      <t xml:space="preserve">Time Management: </t>
    </r>
    <r>
      <rPr>
        <sz val="14"/>
        <color rgb="FF000000"/>
        <rFont val="Calibri"/>
        <family val="2"/>
        <scheme val="minor"/>
      </rPr>
      <t>Negative attitude may reduce performance and results.  May get mired down in all of the things that are impediments to progress.</t>
    </r>
  </si>
  <si>
    <r>
      <t xml:space="preserve">Relationships: </t>
    </r>
    <r>
      <rPr>
        <sz val="14"/>
        <color rgb="FF000000"/>
        <rFont val="Calibri"/>
        <family val="2"/>
        <scheme val="minor"/>
      </rPr>
      <t>People shy away from negative people.</t>
    </r>
  </si>
  <si>
    <r>
      <rPr>
        <b/>
        <sz val="14"/>
        <color rgb="FF000000"/>
        <rFont val="Calibri"/>
        <family val="2"/>
        <charset val="161"/>
        <scheme val="minor"/>
      </rPr>
      <t xml:space="preserve">Team Interaction: </t>
    </r>
    <r>
      <rPr>
        <sz val="14"/>
        <color rgb="FF000000"/>
        <rFont val="Calibri"/>
        <family val="2"/>
        <charset val="161"/>
        <scheme val="minor"/>
      </rPr>
      <t>Bring the team down.  Be the curmudgeon who always looks at the negative side.</t>
    </r>
  </si>
  <si>
    <r>
      <rPr>
        <b/>
        <sz val="14"/>
        <color rgb="FF000000"/>
        <rFont val="Calibri"/>
        <family val="2"/>
        <charset val="161"/>
        <scheme val="minor"/>
      </rPr>
      <t xml:space="preserve">Communication: </t>
    </r>
    <r>
      <rPr>
        <sz val="14"/>
        <color rgb="FF000000"/>
        <rFont val="Calibri"/>
        <family val="2"/>
        <charset val="161"/>
        <scheme val="minor"/>
      </rPr>
      <t>May take communications down a negative path by focusing on the negative.</t>
    </r>
  </si>
  <si>
    <r>
      <rPr>
        <b/>
        <sz val="14"/>
        <color rgb="FF000000"/>
        <rFont val="Calibri"/>
        <family val="2"/>
        <charset val="161"/>
        <scheme val="minor"/>
      </rPr>
      <t xml:space="preserve">Presentation Skills: </t>
    </r>
    <r>
      <rPr>
        <sz val="14"/>
        <color rgb="FF000000"/>
        <rFont val="Calibri"/>
        <family val="2"/>
        <charset val="161"/>
        <scheme val="minor"/>
      </rPr>
      <t>Audiences may not connect with a negative presentation of a message.</t>
    </r>
  </si>
  <si>
    <r>
      <rPr>
        <b/>
        <sz val="14"/>
        <color rgb="FF000000"/>
        <rFont val="Calibri"/>
        <family val="2"/>
        <charset val="161"/>
        <scheme val="minor"/>
      </rPr>
      <t xml:space="preserve">Stress Management: </t>
    </r>
    <r>
      <rPr>
        <sz val="14"/>
        <color rgb="FF000000"/>
        <rFont val="Calibri"/>
        <family val="2"/>
        <charset val="161"/>
        <scheme val="minor"/>
      </rPr>
      <t>Pessimistic people have higher levels of stress.</t>
    </r>
  </si>
  <si>
    <r>
      <rPr>
        <b/>
        <sz val="14"/>
        <color rgb="FF000000"/>
        <rFont val="Calibri"/>
        <family val="2"/>
        <charset val="161"/>
        <scheme val="minor"/>
      </rPr>
      <t>Team Player Strengths:</t>
    </r>
    <r>
      <rPr>
        <sz val="14"/>
        <color rgb="FF000000"/>
        <rFont val="Calibri"/>
        <family val="2"/>
        <charset val="161"/>
        <scheme val="minor"/>
      </rPr>
      <t xml:space="preserve">  Works well in groups or teams.</t>
    </r>
  </si>
  <si>
    <r>
      <rPr>
        <b/>
        <sz val="14"/>
        <color rgb="FF000000"/>
        <rFont val="Calibri"/>
        <family val="2"/>
        <charset val="161"/>
        <scheme val="minor"/>
      </rPr>
      <t xml:space="preserve">Time Management: </t>
    </r>
    <r>
      <rPr>
        <sz val="14"/>
        <color rgb="FF000000"/>
        <rFont val="Calibri"/>
        <family val="2"/>
        <charset val="161"/>
        <scheme val="minor"/>
      </rPr>
      <t>You may take on too much for the team and not be able to complete your own work.</t>
    </r>
  </si>
  <si>
    <r>
      <rPr>
        <b/>
        <sz val="14"/>
        <color rgb="FF000000"/>
        <rFont val="Calibri"/>
        <family val="2"/>
        <charset val="161"/>
        <scheme val="minor"/>
      </rPr>
      <t>Relationships:</t>
    </r>
    <r>
      <rPr>
        <sz val="14"/>
        <color rgb="FF000000"/>
        <rFont val="Calibri"/>
        <family val="2"/>
        <charset val="161"/>
        <scheme val="minor"/>
      </rPr>
      <t xml:space="preserve"> Generally good at relationships, especially in a team setting.</t>
    </r>
  </si>
  <si>
    <r>
      <rPr>
        <b/>
        <sz val="14"/>
        <color rgb="FF000000"/>
        <rFont val="Calibri"/>
        <family val="2"/>
        <charset val="161"/>
        <scheme val="minor"/>
      </rPr>
      <t xml:space="preserve">Team Interaction: </t>
    </r>
    <r>
      <rPr>
        <sz val="14"/>
        <color rgb="FF000000"/>
        <rFont val="Calibri"/>
        <family val="2"/>
        <charset val="161"/>
        <scheme val="minor"/>
      </rPr>
      <t>Excellent with team and collaboration.  But may be reluctant to contribute your own ideas.</t>
    </r>
  </si>
  <si>
    <r>
      <rPr>
        <b/>
        <sz val="14"/>
        <color rgb="FF000000"/>
        <rFont val="Calibri"/>
        <family val="2"/>
        <charset val="161"/>
        <scheme val="minor"/>
      </rPr>
      <t>Communication:</t>
    </r>
    <r>
      <rPr>
        <sz val="14"/>
        <color rgb="FF000000"/>
        <rFont val="Calibri"/>
        <family val="2"/>
        <charset val="161"/>
        <scheme val="minor"/>
      </rPr>
      <t xml:space="preserve"> Your lower independence may hinder good communication if you hold back saying what is on your mind.  But generally, these folks are good communicators.</t>
    </r>
  </si>
  <si>
    <r>
      <rPr>
        <b/>
        <sz val="14"/>
        <color theme="1"/>
        <rFont val="Calibri"/>
        <family val="2"/>
        <charset val="161"/>
        <scheme val="minor"/>
      </rPr>
      <t>Presentation Skills:</t>
    </r>
    <r>
      <rPr>
        <sz val="14"/>
        <color theme="1"/>
        <rFont val="Calibri"/>
        <family val="2"/>
        <charset val="161"/>
        <scheme val="minor"/>
      </rPr>
      <t xml:space="preserve"> Good presenters.  Good connections with audiences.</t>
    </r>
  </si>
  <si>
    <r>
      <rPr>
        <b/>
        <sz val="14"/>
        <color rgb="FF000000"/>
        <rFont val="Calibri"/>
        <family val="2"/>
        <charset val="161"/>
        <scheme val="minor"/>
      </rPr>
      <t xml:space="preserve">Stress Management: </t>
    </r>
    <r>
      <rPr>
        <sz val="14"/>
        <color rgb="FF000000"/>
        <rFont val="Calibri"/>
        <family val="2"/>
        <charset val="161"/>
        <scheme val="minor"/>
      </rPr>
      <t>You may take on too much, which adds to stress levels.</t>
    </r>
  </si>
  <si>
    <r>
      <rPr>
        <b/>
        <sz val="14"/>
        <color rgb="FF000000"/>
        <rFont val="Calibri"/>
        <family val="2"/>
        <charset val="161"/>
        <scheme val="minor"/>
      </rPr>
      <t>The Lone Wolf Strengths:</t>
    </r>
    <r>
      <rPr>
        <sz val="14"/>
        <color rgb="FF000000"/>
        <rFont val="Calibri"/>
        <family val="2"/>
        <charset val="161"/>
        <scheme val="minor"/>
      </rPr>
      <t xml:space="preserve">  Can work well alone and be self-motivated. </t>
    </r>
  </si>
  <si>
    <r>
      <rPr>
        <b/>
        <sz val="14"/>
        <color rgb="FF000000"/>
        <rFont val="Calibri"/>
        <family val="2"/>
        <charset val="161"/>
        <scheme val="minor"/>
      </rPr>
      <t xml:space="preserve">Lone Wolf Liabilities: </t>
    </r>
    <r>
      <rPr>
        <sz val="14"/>
        <color rgb="FF000000"/>
        <rFont val="Calibri"/>
        <family val="2"/>
        <charset val="161"/>
        <scheme val="minor"/>
      </rPr>
      <t xml:space="preserve"> Can be held back by lack of motivation to invest in interpersonal potential with others. </t>
    </r>
  </si>
  <si>
    <r>
      <rPr>
        <b/>
        <sz val="14"/>
        <color rgb="FF000000"/>
        <rFont val="Calibri"/>
        <family val="2"/>
        <charset val="161"/>
        <scheme val="minor"/>
      </rPr>
      <t xml:space="preserve">Time Management: </t>
    </r>
    <r>
      <rPr>
        <sz val="14"/>
        <color rgb="FF000000"/>
        <rFont val="Calibri"/>
        <family val="2"/>
        <charset val="161"/>
        <scheme val="minor"/>
      </rPr>
      <t>Watch isolation that may lead to overwhelm and not relying on others for help.</t>
    </r>
  </si>
  <si>
    <r>
      <rPr>
        <b/>
        <sz val="14"/>
        <color rgb="FF000000"/>
        <rFont val="Calibri"/>
        <family val="2"/>
        <charset val="161"/>
        <scheme val="minor"/>
      </rPr>
      <t xml:space="preserve">Relationships: </t>
    </r>
    <r>
      <rPr>
        <sz val="14"/>
        <color rgb="FF000000"/>
        <rFont val="Calibri"/>
        <family val="2"/>
        <charset val="161"/>
        <scheme val="minor"/>
      </rPr>
      <t>Generally, relationships are not strong.</t>
    </r>
  </si>
  <si>
    <r>
      <rPr>
        <b/>
        <sz val="14"/>
        <color rgb="FF000000"/>
        <rFont val="Calibri"/>
        <family val="2"/>
        <charset val="161"/>
        <scheme val="minor"/>
      </rPr>
      <t xml:space="preserve">Team Interaction: </t>
    </r>
    <r>
      <rPr>
        <sz val="14"/>
        <color rgb="FF000000"/>
        <rFont val="Calibri"/>
        <family val="2"/>
        <charset val="161"/>
        <scheme val="minor"/>
      </rPr>
      <t>Sometimes a good contributor, but usually behind the scenes.</t>
    </r>
  </si>
  <si>
    <r>
      <rPr>
        <b/>
        <sz val="14"/>
        <color rgb="FF000000"/>
        <rFont val="Calibri"/>
        <family val="2"/>
        <charset val="161"/>
        <scheme val="minor"/>
      </rPr>
      <t>Communication:</t>
    </r>
    <r>
      <rPr>
        <sz val="14"/>
        <color rgb="FF000000"/>
        <rFont val="Calibri"/>
        <family val="2"/>
        <charset val="161"/>
        <scheme val="minor"/>
      </rPr>
      <t xml:space="preserve"> Without meaningful connections and relationships, sometimes communication is on a superficial level.</t>
    </r>
  </si>
  <si>
    <r>
      <rPr>
        <b/>
        <sz val="14"/>
        <color rgb="FF000000"/>
        <rFont val="Calibri"/>
        <family val="2"/>
        <charset val="161"/>
        <scheme val="minor"/>
      </rPr>
      <t xml:space="preserve">Presentation Skills: </t>
    </r>
    <r>
      <rPr>
        <sz val="14"/>
        <color rgb="FF000000"/>
        <rFont val="Calibri"/>
        <family val="2"/>
        <charset val="161"/>
        <scheme val="minor"/>
      </rPr>
      <t>Generally low energy for presentations and not a great connection with the audience.</t>
    </r>
  </si>
  <si>
    <r>
      <rPr>
        <b/>
        <sz val="14"/>
        <color rgb="FF000000"/>
        <rFont val="Calibri"/>
        <family val="2"/>
        <charset val="161"/>
        <scheme val="minor"/>
      </rPr>
      <t xml:space="preserve">Stress Management: </t>
    </r>
    <r>
      <rPr>
        <sz val="14"/>
        <color rgb="FF000000"/>
        <rFont val="Calibri"/>
        <family val="2"/>
        <charset val="161"/>
        <scheme val="minor"/>
      </rPr>
      <t>Stress levels can be high, especially if you don’t ask for help.</t>
    </r>
  </si>
  <si>
    <r>
      <rPr>
        <b/>
        <sz val="14"/>
        <color rgb="FF000000"/>
        <rFont val="Calibri"/>
        <family val="2"/>
        <charset val="161"/>
        <scheme val="minor"/>
      </rPr>
      <t xml:space="preserve">Chases Shiny Objects Strengths: </t>
    </r>
    <r>
      <rPr>
        <sz val="14"/>
        <color rgb="FF000000"/>
        <rFont val="Calibri"/>
        <family val="2"/>
        <charset val="161"/>
        <scheme val="minor"/>
      </rPr>
      <t xml:space="preserve"> Able to embrace something new in a moment’s notice.</t>
    </r>
  </si>
  <si>
    <r>
      <rPr>
        <b/>
        <sz val="14"/>
        <color rgb="FF000000"/>
        <rFont val="Calibri"/>
        <family val="2"/>
        <charset val="161"/>
        <scheme val="minor"/>
      </rPr>
      <t xml:space="preserve">Time Management: </t>
    </r>
    <r>
      <rPr>
        <sz val="14"/>
        <color rgb="FF000000"/>
        <rFont val="Calibri"/>
        <family val="2"/>
        <charset val="161"/>
        <scheme val="minor"/>
      </rPr>
      <t xml:space="preserve"> Generally cluttered workspace.  You start more than you finish and go from one thing to the next.</t>
    </r>
  </si>
  <si>
    <r>
      <rPr>
        <b/>
        <sz val="14"/>
        <color rgb="FF000000"/>
        <rFont val="Calibri"/>
        <family val="2"/>
        <charset val="161"/>
        <scheme val="minor"/>
      </rPr>
      <t xml:space="preserve">Relationships: </t>
    </r>
    <r>
      <rPr>
        <sz val="14"/>
        <color rgb="FF000000"/>
        <rFont val="Calibri"/>
        <family val="2"/>
        <charset val="161"/>
        <scheme val="minor"/>
      </rPr>
      <t>You may come across as scattered and unfocused.  This may negatively affect relationships.</t>
    </r>
  </si>
  <si>
    <r>
      <rPr>
        <b/>
        <sz val="14"/>
        <color rgb="FF000000"/>
        <rFont val="Calibri"/>
        <family val="2"/>
        <charset val="161"/>
        <scheme val="minor"/>
      </rPr>
      <t>Team Interaction:</t>
    </r>
    <r>
      <rPr>
        <sz val="14"/>
        <color rgb="FF000000"/>
        <rFont val="Calibri"/>
        <family val="2"/>
        <charset val="161"/>
        <scheme val="minor"/>
      </rPr>
      <t xml:space="preserve"> Scattered and unfocused, team members may not trust you to complete and contribute.</t>
    </r>
  </si>
  <si>
    <r>
      <rPr>
        <b/>
        <sz val="14"/>
        <color rgb="FF000000"/>
        <rFont val="Calibri"/>
        <family val="2"/>
        <charset val="161"/>
        <scheme val="minor"/>
      </rPr>
      <t xml:space="preserve">Communication: </t>
    </r>
    <r>
      <rPr>
        <sz val="14"/>
        <color rgb="FF000000"/>
        <rFont val="Calibri"/>
        <family val="2"/>
        <charset val="161"/>
        <scheme val="minor"/>
      </rPr>
      <t>Hard to pin down.  Unclear communication at times.  Unfocused.</t>
    </r>
  </si>
  <si>
    <r>
      <rPr>
        <b/>
        <sz val="14"/>
        <color rgb="FF000000"/>
        <rFont val="Calibri"/>
        <family val="2"/>
        <charset val="161"/>
        <scheme val="minor"/>
      </rPr>
      <t xml:space="preserve">Presentation Skills: </t>
    </r>
    <r>
      <rPr>
        <sz val="14"/>
        <color rgb="FF000000"/>
        <rFont val="Calibri"/>
        <family val="2"/>
        <charset val="161"/>
        <scheme val="minor"/>
      </rPr>
      <t>Presentations seem to be scattered.  Goes down rabbit trails and loses the audience.</t>
    </r>
  </si>
  <si>
    <r>
      <rPr>
        <b/>
        <sz val="14"/>
        <color rgb="FF000000"/>
        <rFont val="Calibri"/>
        <family val="2"/>
        <charset val="161"/>
        <scheme val="minor"/>
      </rPr>
      <t>Stress Management:</t>
    </r>
    <r>
      <rPr>
        <sz val="14"/>
        <color rgb="FF000000"/>
        <rFont val="Calibri"/>
        <family val="2"/>
        <charset val="161"/>
        <scheme val="minor"/>
      </rPr>
      <t xml:space="preserve"> Stress levels can be high.  You rarely slow down and build in recovery.</t>
    </r>
  </si>
  <si>
    <r>
      <t xml:space="preserve">Low </t>
    </r>
    <r>
      <rPr>
        <b/>
        <sz val="14"/>
        <color rgb="FF000000"/>
        <rFont val="Calibri"/>
        <family val="2"/>
        <charset val="161"/>
        <scheme val="minor"/>
      </rPr>
      <t>stress tolerance</t>
    </r>
    <r>
      <rPr>
        <sz val="14"/>
        <color rgb="FF000000"/>
        <rFont val="Calibri"/>
        <family val="2"/>
        <charset val="161"/>
        <scheme val="minor"/>
      </rPr>
      <t xml:space="preserve"> indicates an inability to handle stressful situations, especially when there are strong emotions involved. You feel overwhelmed and hurried.</t>
    </r>
  </si>
  <si>
    <r>
      <rPr>
        <b/>
        <sz val="14"/>
        <color rgb="FF000000"/>
        <rFont val="Calibri"/>
        <family val="2"/>
        <charset val="161"/>
        <scheme val="minor"/>
      </rPr>
      <t>NOTE:</t>
    </r>
    <r>
      <rPr>
        <sz val="14"/>
        <color rgb="FF000000"/>
        <rFont val="Calibri"/>
        <family val="2"/>
        <charset val="161"/>
        <scheme val="minor"/>
      </rPr>
      <t xml:space="preserve"> If you have high stress tolerance, but also are experiencing the physical symptoms of stress (trouble sleeping, headaches or other pain, fatigue, stomach problems, diminished immunity: frequents colds or flu, diminished sex drive, diminished cognitive ability, melancholy or depression) you are racing toward burnout. Just because you have the capacity to cope with stress emotionally doesn’t mean it’s not taking its toll on your body.  </t>
    </r>
  </si>
  <si>
    <r>
      <rPr>
        <b/>
        <u/>
        <sz val="18"/>
        <color rgb="FF000000"/>
        <rFont val="Calibri"/>
        <family val="2"/>
        <charset val="161"/>
        <scheme val="minor"/>
      </rPr>
      <t>PESSIMIST OR REALIST PROFILE</t>
    </r>
    <r>
      <rPr>
        <b/>
        <sz val="18"/>
        <color rgb="FF000000"/>
        <rFont val="Calibri"/>
        <family val="2"/>
        <scheme val="minor"/>
      </rPr>
      <t>:  Glass half empty</t>
    </r>
  </si>
  <si>
    <r>
      <rPr>
        <b/>
        <u/>
        <sz val="18"/>
        <color rgb="FF000000"/>
        <rFont val="Calibri"/>
        <family val="2"/>
        <charset val="161"/>
        <scheme val="minor"/>
      </rPr>
      <t>OVERLY OPTIMISTIC PROFILE</t>
    </r>
    <r>
      <rPr>
        <b/>
        <sz val="18"/>
        <color rgb="FF000000"/>
        <rFont val="Calibri"/>
        <family val="2"/>
        <scheme val="minor"/>
      </rPr>
      <t>:  Glass half full</t>
    </r>
  </si>
  <si>
    <r>
      <rPr>
        <b/>
        <u/>
        <sz val="14"/>
        <color rgb="FF000000"/>
        <rFont val="Calibri"/>
        <family val="2"/>
        <charset val="161"/>
        <scheme val="minor"/>
      </rPr>
      <t>High</t>
    </r>
    <r>
      <rPr>
        <b/>
        <sz val="14"/>
        <color rgb="FF000000"/>
        <rFont val="Calibri"/>
        <family val="2"/>
        <charset val="161"/>
        <scheme val="minor"/>
      </rPr>
      <t xml:space="preserve">: </t>
    </r>
    <r>
      <rPr>
        <b/>
        <u/>
        <sz val="14"/>
        <color rgb="FF000000"/>
        <rFont val="Calibri"/>
        <family val="2"/>
        <charset val="161"/>
        <scheme val="minor"/>
      </rPr>
      <t>assertiveness</t>
    </r>
    <r>
      <rPr>
        <b/>
        <sz val="14"/>
        <color rgb="FF000000"/>
        <rFont val="Calibri"/>
        <family val="2"/>
        <charset val="161"/>
        <scheme val="minor"/>
      </rPr>
      <t xml:space="preserve">, self-regard, and/or independence
</t>
    </r>
    <r>
      <rPr>
        <b/>
        <u/>
        <sz val="14"/>
        <color rgb="FF000000"/>
        <rFont val="Calibri"/>
        <family val="2"/>
        <charset val="161"/>
        <scheme val="minor"/>
      </rPr>
      <t>Low</t>
    </r>
    <r>
      <rPr>
        <b/>
        <sz val="14"/>
        <color rgb="FF000000"/>
        <rFont val="Calibri"/>
        <family val="2"/>
        <charset val="161"/>
        <scheme val="minor"/>
      </rPr>
      <t xml:space="preserve">: </t>
    </r>
    <r>
      <rPr>
        <b/>
        <u/>
        <sz val="14"/>
        <color rgb="FF000000"/>
        <rFont val="Calibri"/>
        <family val="2"/>
        <charset val="161"/>
        <scheme val="minor"/>
      </rPr>
      <t>empathy</t>
    </r>
    <r>
      <rPr>
        <b/>
        <sz val="14"/>
        <color rgb="FF000000"/>
        <rFont val="Calibri"/>
        <family val="2"/>
        <charset val="161"/>
        <scheme val="minor"/>
      </rPr>
      <t>, self-awareness, social responsibility, interpersonal relationships, impulse control, emotional expression, flexibility</t>
    </r>
  </si>
  <si>
    <t>Things to Work On: Empathy is a big key for alphas. By tuning in more to the needs of others, you create more intimate connections with others, which will help with your success both personally and professionally.</t>
  </si>
  <si>
    <r>
      <rPr>
        <b/>
        <u/>
        <sz val="14"/>
        <color theme="1"/>
        <rFont val="Calibri"/>
        <family val="2"/>
        <charset val="161"/>
        <scheme val="minor"/>
      </rPr>
      <t>High</t>
    </r>
    <r>
      <rPr>
        <b/>
        <sz val="14"/>
        <color theme="1"/>
        <rFont val="Calibri"/>
        <family val="2"/>
        <charset val="161"/>
        <scheme val="minor"/>
      </rPr>
      <t xml:space="preserve">: </t>
    </r>
    <r>
      <rPr>
        <b/>
        <u/>
        <sz val="14"/>
        <color theme="1"/>
        <rFont val="Calibri"/>
        <family val="2"/>
        <charset val="161"/>
        <scheme val="minor"/>
      </rPr>
      <t>empathy</t>
    </r>
    <r>
      <rPr>
        <b/>
        <sz val="14"/>
        <color theme="1"/>
        <rFont val="Calibri"/>
        <family val="2"/>
        <charset val="161"/>
        <scheme val="minor"/>
      </rPr>
      <t xml:space="preserve">, self-awareness, interpersonal relationships, social responsibility, flexibility
</t>
    </r>
    <r>
      <rPr>
        <b/>
        <u/>
        <sz val="14"/>
        <color theme="1"/>
        <rFont val="Calibri"/>
        <family val="2"/>
        <charset val="161"/>
        <scheme val="minor"/>
      </rPr>
      <t>Low</t>
    </r>
    <r>
      <rPr>
        <b/>
        <sz val="14"/>
        <color theme="1"/>
        <rFont val="Calibri"/>
        <family val="2"/>
        <charset val="161"/>
        <scheme val="minor"/>
      </rPr>
      <t xml:space="preserve">: </t>
    </r>
    <r>
      <rPr>
        <b/>
        <u/>
        <sz val="14"/>
        <color theme="1"/>
        <rFont val="Calibri"/>
        <family val="2"/>
        <charset val="161"/>
        <scheme val="minor"/>
      </rPr>
      <t>assertiveness</t>
    </r>
    <r>
      <rPr>
        <b/>
        <sz val="14"/>
        <color theme="1"/>
        <rFont val="Calibri"/>
        <family val="2"/>
        <charset val="161"/>
        <scheme val="minor"/>
      </rPr>
      <t>, independence, emotional expression, stress tolerance, self-regard, problem solving</t>
    </r>
  </si>
  <si>
    <r>
      <rPr>
        <b/>
        <sz val="14"/>
        <color theme="1"/>
        <rFont val="Calibri"/>
        <family val="2"/>
        <charset val="161"/>
        <scheme val="minor"/>
      </rPr>
      <t>Things to Work On:</t>
    </r>
    <r>
      <rPr>
        <b/>
        <i/>
        <sz val="14"/>
        <color theme="1"/>
        <rFont val="Calibri"/>
        <family val="2"/>
        <charset val="161"/>
        <scheme val="minor"/>
      </rPr>
      <t xml:space="preserve"> </t>
    </r>
    <r>
      <rPr>
        <b/>
        <sz val="14"/>
        <color theme="1"/>
        <rFont val="Calibri"/>
        <family val="2"/>
        <charset val="161"/>
        <scheme val="minor"/>
      </rPr>
      <t>Assertiveness is the key to this profile. Be clear in your communications. Set better limits and boundaries. Begin each day with YOUR list of things to accomplish and don’t be pulled off track by others. Have times when your door is closed. When these communications are clear, there is a deeper level of understanding from the people in your life and work. Reduce carbohydrates and sugar and always defer a decision.  If someone asks if you can help, tell them that you will let them know in an hour or tomorrow.  Then, you will have time to formulate a response.  You can also say, “I can’t say yes to that at this time.”</t>
    </r>
  </si>
  <si>
    <r>
      <rPr>
        <b/>
        <u/>
        <sz val="14"/>
        <color rgb="FF000000"/>
        <rFont val="Calibri"/>
        <family val="2"/>
        <charset val="161"/>
        <scheme val="minor"/>
      </rPr>
      <t>High</t>
    </r>
    <r>
      <rPr>
        <b/>
        <sz val="14"/>
        <color rgb="FF000000"/>
        <rFont val="Calibri"/>
        <family val="2"/>
        <charset val="161"/>
        <scheme val="minor"/>
      </rPr>
      <t xml:space="preserve">: </t>
    </r>
    <r>
      <rPr>
        <b/>
        <u/>
        <sz val="14"/>
        <color rgb="FF000000"/>
        <rFont val="Calibri"/>
        <family val="2"/>
        <charset val="161"/>
        <scheme val="minor"/>
      </rPr>
      <t>reality testing</t>
    </r>
    <r>
      <rPr>
        <b/>
        <sz val="14"/>
        <color rgb="FF000000"/>
        <rFont val="Calibri"/>
        <family val="2"/>
        <charset val="161"/>
        <scheme val="minor"/>
      </rPr>
      <t xml:space="preserve">, </t>
    </r>
    <r>
      <rPr>
        <b/>
        <u/>
        <sz val="14"/>
        <color rgb="FF000000"/>
        <rFont val="Calibri"/>
        <family val="2"/>
        <charset val="161"/>
        <scheme val="minor"/>
      </rPr>
      <t>problem solving</t>
    </r>
    <r>
      <rPr>
        <b/>
        <sz val="14"/>
        <color rgb="FF000000"/>
        <rFont val="Calibri"/>
        <family val="2"/>
        <charset val="161"/>
        <scheme val="minor"/>
      </rPr>
      <t xml:space="preserve">, impulse control 
</t>
    </r>
    <r>
      <rPr>
        <b/>
        <u/>
        <sz val="14"/>
        <color rgb="FF000000"/>
        <rFont val="Calibri"/>
        <family val="2"/>
        <charset val="161"/>
        <scheme val="minor"/>
      </rPr>
      <t>Low</t>
    </r>
    <r>
      <rPr>
        <b/>
        <sz val="14"/>
        <color rgb="FF000000"/>
        <rFont val="Calibri"/>
        <family val="2"/>
        <charset val="161"/>
        <scheme val="minor"/>
      </rPr>
      <t xml:space="preserve">: </t>
    </r>
    <r>
      <rPr>
        <b/>
        <u/>
        <sz val="14"/>
        <color rgb="FF000000"/>
        <rFont val="Calibri"/>
        <family val="2"/>
        <charset val="161"/>
        <scheme val="minor"/>
      </rPr>
      <t>flexibility</t>
    </r>
  </si>
  <si>
    <r>
      <t xml:space="preserve">Look at self-regard. If self-regard is </t>
    </r>
    <r>
      <rPr>
        <b/>
        <sz val="14"/>
        <color rgb="FF000000"/>
        <rFont val="Calibri"/>
        <family val="2"/>
        <charset val="161"/>
        <scheme val="minor"/>
      </rPr>
      <t>low</t>
    </r>
    <r>
      <rPr>
        <sz val="14"/>
        <color rgb="FF000000"/>
        <rFont val="Calibri"/>
        <family val="2"/>
        <charset val="161"/>
        <scheme val="minor"/>
      </rPr>
      <t xml:space="preserve">, you may be a perfectionist who beats yourself up because you don’t live up to your own standards. If self-regard is high, you may think that no one else can do it better than you. Either way, people with this profile have a hard time letting go of control and delegating. You may tend to be a workaholic, but are rarely seen as a leader. </t>
    </r>
    <r>
      <rPr>
        <b/>
        <sz val="14"/>
        <color rgb="FF000000"/>
        <rFont val="Calibri"/>
        <family val="2"/>
        <charset val="161"/>
        <scheme val="minor"/>
      </rPr>
      <t>This is one of the biggest stumbling blocks to moving past a middle management position.</t>
    </r>
  </si>
  <si>
    <t>Things to Work On: Flexibility: with yourself, with others, with outcomes. By having a more flexible approach. Delegate more. Ask yourself: Is it wrong, or is it just different? Also, better stress tolerance can be helpful.</t>
  </si>
  <si>
    <r>
      <rPr>
        <b/>
        <u/>
        <sz val="14"/>
        <color rgb="FF000000"/>
        <rFont val="Calibri"/>
        <family val="2"/>
        <charset val="161"/>
        <scheme val="minor"/>
      </rPr>
      <t>High</t>
    </r>
    <r>
      <rPr>
        <b/>
        <sz val="14"/>
        <color rgb="FF000000"/>
        <rFont val="Calibri"/>
        <family val="2"/>
        <charset val="161"/>
        <scheme val="minor"/>
      </rPr>
      <t xml:space="preserve">: </t>
    </r>
    <r>
      <rPr>
        <b/>
        <u/>
        <sz val="14"/>
        <color rgb="FF000000"/>
        <rFont val="Calibri"/>
        <family val="2"/>
        <charset val="161"/>
        <scheme val="minor"/>
      </rPr>
      <t>Assertiveness</t>
    </r>
    <r>
      <rPr>
        <b/>
        <sz val="14"/>
        <color rgb="FF000000"/>
        <rFont val="Calibri"/>
        <family val="2"/>
        <charset val="161"/>
        <scheme val="minor"/>
      </rPr>
      <t xml:space="preserve">,
</t>
    </r>
    <r>
      <rPr>
        <b/>
        <u/>
        <sz val="14"/>
        <color rgb="FF000000"/>
        <rFont val="Calibri"/>
        <family val="2"/>
        <charset val="161"/>
        <scheme val="minor"/>
      </rPr>
      <t>Low</t>
    </r>
    <r>
      <rPr>
        <b/>
        <sz val="14"/>
        <color rgb="FF000000"/>
        <rFont val="Calibri"/>
        <family val="2"/>
        <charset val="161"/>
        <scheme val="minor"/>
      </rPr>
      <t xml:space="preserve">: </t>
    </r>
    <r>
      <rPr>
        <b/>
        <u/>
        <sz val="14"/>
        <color rgb="FF000000"/>
        <rFont val="Calibri"/>
        <family val="2"/>
        <charset val="161"/>
        <scheme val="minor"/>
      </rPr>
      <t>Impulse Control</t>
    </r>
    <r>
      <rPr>
        <b/>
        <sz val="14"/>
        <color rgb="FF000000"/>
        <rFont val="Calibri"/>
        <family val="2"/>
        <charset val="161"/>
        <scheme val="minor"/>
      </rPr>
      <t>, Flexibility</t>
    </r>
  </si>
  <si>
    <t>Things to Work On: Work on impulse control and empathy. Empathy will decrease assertiveness and impulse control will help with the reactions. Remember, take a deep breath and respond instead of reacting.</t>
  </si>
  <si>
    <t>Low: self-regard, interpersonal relationships, self-actualization, stress tolerance, optimism, happiness</t>
  </si>
  <si>
    <t>Things to Work On: Stress Management is a key here. Build in recovery throughout your day. In addition, if your emotional self-awareness is low, that is the place to begin. You must be able to identify when you are tired, overwhelmed, etc. You must know what is happening in your body. Also, focusing on taking care of yourself, finding purpose and meaning in your life, connecting with others, and cultivating an optimistic outlook will help with this profile.</t>
  </si>
  <si>
    <t>High: Stress Tolerance 
Low: Impulse Control</t>
  </si>
  <si>
    <t>Things to Work On: Increase impulse control while working on managing stress. Remember, respond instead of react.</t>
  </si>
  <si>
    <t>High: Optimism 
Low: Reality Testing</t>
  </si>
  <si>
    <t xml:space="preserve">Things to Work On:  Would benefit from reality checks with someone you trust. Try to temper your optimism with reality checks and working on your reality testing. </t>
  </si>
  <si>
    <t>High: Reality Testing 
Low: Optimism</t>
  </si>
  <si>
    <t>Things to Work On:  Increase optimism and create more balance.   Would benefit from reality checks with someone you trust.</t>
  </si>
  <si>
    <t>High: Social Responsibility
Low: Independence</t>
  </si>
  <si>
    <t>Things to Work On: If there is a large gap between independence and social responsibility (3 points or greater), you may want to work on independence to create some balance.  Assertiveness would also be helpful to create the balance.</t>
  </si>
  <si>
    <t>High: Independence 
Low: Social Responsibility</t>
  </si>
  <si>
    <t>High: Flexibility
Low: Impulse Control</t>
  </si>
  <si>
    <t>Things to Work On:  Increase impulse control and assertiveness, which will reduce flexibility.  Would benefit from learning rhetoric for communication and presentations.</t>
  </si>
  <si>
    <t>Profile</t>
  </si>
  <si>
    <t>OVERLY OPTIMISTIC PROFILE:  Glass half full</t>
  </si>
  <si>
    <t>PESSIMIST OR REALIST PROFILE:  Glass half empty</t>
  </si>
  <si>
    <t>Low</t>
  </si>
  <si>
    <t>High</t>
  </si>
  <si>
    <t>Reality Testing, Problem Solving</t>
  </si>
  <si>
    <t>Basic High/Low</t>
  </si>
  <si>
    <t>Final Result</t>
  </si>
  <si>
    <t>Bas Result</t>
  </si>
  <si>
    <t>Rank</t>
  </si>
  <si>
    <t>ID</t>
  </si>
  <si>
    <t>The red profiles at the top of the list are your main profiles. For more information, please click on each of your main profiles to read through the interpretive guidelines.</t>
  </si>
  <si>
    <t>Ghyst EI Test Profiles</t>
  </si>
  <si>
    <t>TEST1</t>
  </si>
  <si>
    <t>TEST2</t>
  </si>
  <si>
    <t>Ghyst EI Re-Test Profiles</t>
  </si>
  <si>
    <t>***Please save this file to your computer BEFORE you begin the test***</t>
  </si>
  <si>
    <t>If you have trouble changing a response, try highlighting all of the responses in the designated row (choices 1-5) and select edit/clear/contents. After that, you should be able to select your preferred answer.</t>
  </si>
  <si>
    <t>Click on your main profiles listed on the Ghyst EI Test Profiles chart to be redirected to the Interpretive Guidelines for the selected profile.</t>
  </si>
  <si>
    <t>Compare your test and re-test profile charts for any changes. You can click on a profile from either chart to be redirected to the Interpretive Guidelines for the selected profile.</t>
  </si>
  <si>
    <t>HIGH</t>
  </si>
  <si>
    <t>CONCA</t>
  </si>
  <si>
    <t>SCORE</t>
  </si>
  <si>
    <t>If you have more than four highs or lows, choose the four that you value the most.</t>
  </si>
  <si>
    <t>Look for the following competencies. If you see these relative emotional highs and lows, ESPECIALLY the underlined competencies, you may have the</t>
  </si>
  <si>
    <t>Look for the following competencies. If you see these relative emotional highs and lows, you may have the</t>
  </si>
  <si>
    <t>If you see the following low scores, you may have the</t>
  </si>
  <si>
    <t>310-221-1334</t>
  </si>
  <si>
    <t>Again, the most revealing aspect of this assessment is often the degree of difference between scores. These differences are relative. The relative scores of one competence to another is often an excellent indicator of behavior and performance. Any strength taken to extreme can become a weakness, especially if the balancing emotional competence is low. For example, reality testing is a great decision-making skill, but if it is high and flexibility is low, a person may come across as overly controlling. It is always good to have balance in your profile.  For the Ghyst EI Test, a difference of even one point can be significant.</t>
  </si>
  <si>
    <t>Look at your graphs from your Ghyst EI Test:</t>
  </si>
  <si>
    <r>
      <rPr>
        <b/>
        <sz val="14"/>
        <color rgb="FF000000"/>
        <rFont val="Calibri"/>
        <family val="2"/>
        <charset val="161"/>
        <scheme val="minor"/>
      </rPr>
      <t>Note:</t>
    </r>
    <r>
      <rPr>
        <sz val="14"/>
        <color rgb="FF000000"/>
        <rFont val="Calibri"/>
        <family val="2"/>
        <charset val="161"/>
        <scheme val="minor"/>
      </rPr>
      <t xml:space="preserve"> If you see a difference of 2 to 3 points on the Ghyst EI evaluation, you may be perceived as abrasive, abrupt, and without tact. You likely don’t listen well, don’t ask for opinions or input from others, and tend to take charge or take over. If coupled with high self-regard, you may be seen as arrogant. At its most extreme, these ultra alphas can be seen as aggressive, abusive, or bullying.</t>
    </r>
  </si>
  <si>
    <t>Things to Work On:  Work on social responsibility and relationships (especially if there is a difference of 3 points or greater on the Ghyst EI Test).</t>
  </si>
  <si>
    <t>How does this Lone Wolf profile affect the following?:</t>
  </si>
  <si>
    <r>
      <t xml:space="preserve">FLEXIBILITY
High: </t>
    </r>
    <r>
      <rPr>
        <sz val="12"/>
        <color rgb="FF000000"/>
        <rFont val="Calibri"/>
        <family val="2"/>
        <charset val="161"/>
        <scheme val="minor"/>
      </rPr>
      <t>Trouble saying no, take on too much, float from one thing to the next, trouble finishing things.</t>
    </r>
    <r>
      <rPr>
        <b/>
        <sz val="12"/>
        <color rgb="FF000000"/>
        <rFont val="Calibri"/>
        <family val="2"/>
        <charset val="161"/>
        <scheme val="minor"/>
      </rPr>
      <t xml:space="preserve">
Low: </t>
    </r>
    <r>
      <rPr>
        <sz val="12"/>
        <color rgb="FF000000"/>
        <rFont val="Calibri"/>
        <family val="2"/>
        <charset val="161"/>
        <scheme val="minor"/>
      </rPr>
      <t>Very rigid in your approach to things, want to maintain control.</t>
    </r>
  </si>
  <si>
    <t>Rank_1</t>
  </si>
  <si>
    <t>Rank_2</t>
  </si>
  <si>
    <t>Rank_3</t>
  </si>
  <si>
    <t>Rank_4</t>
  </si>
  <si>
    <t>Take a look at your highest and lowest scores from your EI graph:</t>
  </si>
  <si>
    <t>Score</t>
  </si>
  <si>
    <t>01</t>
  </si>
  <si>
    <t>02</t>
  </si>
  <si>
    <t>03</t>
  </si>
  <si>
    <t>04</t>
  </si>
  <si>
    <t>05</t>
  </si>
  <si>
    <t>06</t>
  </si>
  <si>
    <t>07</t>
  </si>
  <si>
    <t>08</t>
  </si>
  <si>
    <t>09</t>
  </si>
  <si>
    <t>10</t>
  </si>
  <si>
    <t>11</t>
  </si>
  <si>
    <t>12</t>
  </si>
  <si>
    <t>13</t>
  </si>
  <si>
    <t>14</t>
  </si>
  <si>
    <t>15</t>
  </si>
  <si>
    <t>16</t>
  </si>
  <si>
    <t>Rank2</t>
  </si>
  <si>
    <t>Rank3</t>
  </si>
  <si>
    <t>Rank1</t>
  </si>
  <si>
    <t>Re-Testing Directions (After working your plansfor at least 6 months)</t>
  </si>
  <si>
    <t>ghyst@comcast.net</t>
  </si>
  <si>
    <r>
      <t xml:space="preserve">INDEPENDENCE
High: </t>
    </r>
    <r>
      <rPr>
        <sz val="12"/>
        <color rgb="FF000000"/>
        <rFont val="Calibri"/>
        <family val="2"/>
        <scheme val="minor"/>
      </rPr>
      <t>Would rather work alone and be alone, not comfortable in groups or teams or social settings.</t>
    </r>
    <r>
      <rPr>
        <b/>
        <sz val="12"/>
        <color rgb="FF000000"/>
        <rFont val="Calibri"/>
        <family val="2"/>
        <scheme val="minor"/>
      </rPr>
      <t xml:space="preserve">
Low: </t>
    </r>
    <r>
      <rPr>
        <sz val="12"/>
        <color rgb="FF000000"/>
        <rFont val="Calibri"/>
        <family val="2"/>
        <scheme val="minor"/>
      </rPr>
      <t>Dependent on others for self worth, would rather be told what to do, thrive in groups and teams.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</si>
</sst>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59">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b/>
      <sz val="24"/>
      <color theme="0"/>
      <name val="Calibri"/>
      <family val="2"/>
      <scheme val="minor"/>
    </font>
    <font>
      <b/>
      <u/>
      <sz val="11"/>
      <color theme="1"/>
      <name val="Calibri"/>
      <family val="2"/>
      <scheme val="minor"/>
    </font>
    <font>
      <sz val="14"/>
      <color theme="1"/>
      <name val="Calibri"/>
      <family val="2"/>
      <scheme val="minor"/>
    </font>
    <font>
      <sz val="20"/>
      <color theme="1"/>
      <name val="Calibri"/>
      <family val="2"/>
      <scheme val="minor"/>
    </font>
    <font>
      <b/>
      <u/>
      <sz val="18"/>
      <color theme="0"/>
      <name val="Calibri"/>
      <family val="2"/>
      <scheme val="minor"/>
    </font>
    <font>
      <sz val="20"/>
      <color theme="5" tint="-0.249977111117893"/>
      <name val="Calibri"/>
      <family val="2"/>
      <scheme val="minor"/>
    </font>
    <font>
      <sz val="8"/>
      <name val="Calibri"/>
      <family val="2"/>
      <scheme val="minor"/>
    </font>
    <font>
      <u/>
      <sz val="11"/>
      <color theme="11"/>
      <name val="Calibri"/>
      <family val="2"/>
      <scheme val="minor"/>
    </font>
    <font>
      <u/>
      <sz val="11"/>
      <color theme="10"/>
      <name val="Calibri"/>
      <family val="2"/>
      <scheme val="minor"/>
    </font>
    <font>
      <sz val="11"/>
      <color rgb="FF000000"/>
      <name val="Calibri"/>
      <family val="2"/>
      <scheme val="minor"/>
    </font>
    <font>
      <b/>
      <u/>
      <sz val="18"/>
      <color rgb="FF000000"/>
      <name val="Calibri"/>
      <family val="2"/>
      <scheme val="minor"/>
    </font>
    <font>
      <b/>
      <sz val="11"/>
      <color rgb="FF000000"/>
      <name val="Calibri"/>
      <family val="2"/>
      <scheme val="minor"/>
    </font>
    <font>
      <b/>
      <u/>
      <sz val="12"/>
      <color rgb="FF000000"/>
      <name val="Calibri"/>
      <family val="2"/>
      <scheme val="minor"/>
    </font>
    <font>
      <b/>
      <sz val="12"/>
      <color rgb="FF000000"/>
      <name val="Calibri"/>
      <family val="2"/>
      <scheme val="minor"/>
    </font>
    <font>
      <b/>
      <i/>
      <u/>
      <sz val="12"/>
      <color rgb="FF000000"/>
      <name val="Calibri"/>
      <family val="2"/>
      <scheme val="minor"/>
    </font>
    <font>
      <sz val="12"/>
      <color rgb="FF000000"/>
      <name val="Calibri"/>
      <family val="2"/>
      <scheme val="minor"/>
    </font>
    <font>
      <b/>
      <i/>
      <sz val="12"/>
      <color rgb="FF000000"/>
      <name val="Calibri"/>
      <family val="2"/>
      <scheme val="minor"/>
    </font>
    <font>
      <sz val="12"/>
      <color rgb="FF222222"/>
      <name val="Calibri"/>
      <family val="2"/>
      <scheme val="minor"/>
    </font>
    <font>
      <b/>
      <i/>
      <sz val="11"/>
      <color rgb="FF000000"/>
      <name val="Calibri"/>
      <family val="2"/>
      <scheme val="minor"/>
    </font>
    <font>
      <u/>
      <sz val="11"/>
      <color rgb="FF0000FF"/>
      <name val="Calibri"/>
      <family val="2"/>
      <scheme val="minor"/>
    </font>
    <font>
      <sz val="11"/>
      <color rgb="FF1F497D"/>
      <name val="Calibri"/>
      <family val="2"/>
      <scheme val="minor"/>
    </font>
    <font>
      <b/>
      <sz val="20"/>
      <color theme="1"/>
      <name val="Calibri (Body)"/>
    </font>
    <font>
      <b/>
      <sz val="12"/>
      <color rgb="FF000000"/>
      <name val="Calibri"/>
      <family val="2"/>
      <charset val="161"/>
      <scheme val="minor"/>
    </font>
    <font>
      <sz val="12"/>
      <color rgb="FF000000"/>
      <name val="Calibri"/>
      <family val="2"/>
      <charset val="161"/>
      <scheme val="minor"/>
    </font>
    <font>
      <b/>
      <u/>
      <sz val="12"/>
      <color rgb="FF000000"/>
      <name val="Calibri"/>
      <family val="2"/>
      <charset val="161"/>
      <scheme val="minor"/>
    </font>
    <font>
      <b/>
      <sz val="11"/>
      <color rgb="FF000000"/>
      <name val="Calibri"/>
      <family val="2"/>
      <charset val="161"/>
      <scheme val="minor"/>
    </font>
    <font>
      <sz val="11"/>
      <color rgb="FF000000"/>
      <name val="Calibri"/>
      <family val="2"/>
      <charset val="161"/>
      <scheme val="minor"/>
    </font>
    <font>
      <b/>
      <i/>
      <u/>
      <sz val="12"/>
      <color rgb="FF000000"/>
      <name val="Calibri"/>
      <family val="2"/>
      <charset val="161"/>
      <scheme val="minor"/>
    </font>
    <font>
      <b/>
      <i/>
      <sz val="12"/>
      <color rgb="FF000000"/>
      <name val="Calibri"/>
      <family val="2"/>
      <charset val="161"/>
      <scheme val="minor"/>
    </font>
    <font>
      <sz val="12"/>
      <color theme="1"/>
      <name val="Calibri"/>
      <family val="2"/>
      <charset val="161"/>
      <scheme val="minor"/>
    </font>
    <font>
      <sz val="12"/>
      <color theme="1"/>
      <name val="Calibri"/>
      <family val="2"/>
      <scheme val="minor"/>
    </font>
    <font>
      <b/>
      <sz val="18"/>
      <color rgb="FF000000"/>
      <name val="Calibri"/>
      <family val="2"/>
      <scheme val="minor"/>
    </font>
    <font>
      <sz val="14"/>
      <color rgb="FF000000"/>
      <name val="Calibri"/>
      <family val="2"/>
      <charset val="161"/>
      <scheme val="minor"/>
    </font>
    <font>
      <b/>
      <sz val="14"/>
      <color rgb="FF000000"/>
      <name val="Calibri"/>
      <family val="2"/>
      <charset val="161"/>
      <scheme val="minor"/>
    </font>
    <font>
      <sz val="14"/>
      <color rgb="FF000000"/>
      <name val="Calibri"/>
      <family val="2"/>
      <scheme val="minor"/>
    </font>
    <font>
      <b/>
      <sz val="14"/>
      <color rgb="FF000000"/>
      <name val="Calibri"/>
      <family val="2"/>
      <scheme val="minor"/>
    </font>
    <font>
      <b/>
      <i/>
      <sz val="14"/>
      <color rgb="FF000000"/>
      <name val="Calibri"/>
      <family val="2"/>
      <charset val="161"/>
      <scheme val="minor"/>
    </font>
    <font>
      <sz val="14"/>
      <color theme="1"/>
      <name val="Calibri"/>
      <family val="2"/>
      <charset val="161"/>
      <scheme val="minor"/>
    </font>
    <font>
      <b/>
      <sz val="14"/>
      <color theme="1"/>
      <name val="Calibri"/>
      <family val="2"/>
      <charset val="161"/>
      <scheme val="minor"/>
    </font>
    <font>
      <sz val="14"/>
      <color rgb="FF222222"/>
      <name val="Calibri"/>
      <family val="2"/>
      <charset val="161"/>
      <scheme val="minor"/>
    </font>
    <font>
      <b/>
      <sz val="14"/>
      <color rgb="FF222222"/>
      <name val="Calibri"/>
      <family val="2"/>
      <charset val="161"/>
      <scheme val="minor"/>
    </font>
    <font>
      <b/>
      <i/>
      <sz val="14"/>
      <color theme="1"/>
      <name val="Calibri"/>
      <family val="2"/>
      <charset val="161"/>
      <scheme val="minor"/>
    </font>
    <font>
      <sz val="11"/>
      <color theme="1"/>
      <name val="Calibri"/>
      <family val="2"/>
      <scheme val="minor"/>
    </font>
    <font>
      <sz val="11"/>
      <color rgb="FFFF0000"/>
      <name val="Calibri"/>
      <family val="2"/>
      <scheme val="minor"/>
    </font>
    <font>
      <b/>
      <sz val="24"/>
      <color theme="0"/>
      <name val="Calibri"/>
      <family val="2"/>
      <charset val="161"/>
      <scheme val="minor"/>
    </font>
    <font>
      <b/>
      <u/>
      <sz val="14"/>
      <color rgb="FF000000"/>
      <name val="Calibri"/>
      <family val="2"/>
      <charset val="161"/>
      <scheme val="minor"/>
    </font>
    <font>
      <b/>
      <u/>
      <sz val="14"/>
      <color theme="1"/>
      <name val="Calibri"/>
      <family val="2"/>
      <charset val="161"/>
      <scheme val="minor"/>
    </font>
    <font>
      <b/>
      <u/>
      <sz val="18"/>
      <color rgb="FF000000"/>
      <name val="Calibri"/>
      <family val="2"/>
      <charset val="161"/>
      <scheme val="minor"/>
    </font>
    <font>
      <b/>
      <sz val="18"/>
      <color rgb="FF000000"/>
      <name val="Calibri"/>
      <family val="2"/>
      <charset val="161"/>
      <scheme val="minor"/>
    </font>
    <font>
      <b/>
      <i/>
      <u/>
      <sz val="11"/>
      <color theme="1"/>
      <name val="Calibri"/>
      <family val="2"/>
      <charset val="161"/>
      <scheme val="minor"/>
    </font>
    <font>
      <b/>
      <i/>
      <sz val="11"/>
      <color theme="1"/>
      <name val="Calibri"/>
      <family val="2"/>
      <charset val="161"/>
      <scheme val="minor"/>
    </font>
    <font>
      <b/>
      <sz val="12"/>
      <color rgb="FF222222"/>
      <name val="Arial"/>
      <family val="2"/>
      <charset val="161"/>
    </font>
    <font>
      <sz val="11"/>
      <color theme="1"/>
      <name val="Calibri"/>
      <family val="2"/>
      <charset val="161"/>
      <scheme val="minor"/>
    </font>
  </fonts>
  <fills count="15">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bgColor indexed="64"/>
      </patternFill>
    </fill>
    <fill>
      <patternFill patternType="solid">
        <fgColor theme="0" tint="-0.34998626667073579"/>
        <bgColor theme="0" tint="-0.34998626667073579"/>
      </patternFill>
    </fill>
    <fill>
      <patternFill patternType="solid">
        <fgColor theme="5" tint="0.39997558519241921"/>
        <bgColor theme="0" tint="-0.34998626667073579"/>
      </patternFill>
    </fill>
    <fill>
      <patternFill patternType="solid">
        <fgColor theme="4" tint="0.79998168889431442"/>
        <bgColor indexed="65"/>
      </patternFill>
    </fill>
    <fill>
      <patternFill patternType="solid">
        <fgColor theme="4"/>
      </patternFill>
    </fill>
    <fill>
      <patternFill patternType="solid">
        <fgColor theme="5"/>
      </patternFill>
    </fill>
    <fill>
      <patternFill patternType="solid">
        <fgColor theme="5" tint="0.59999389629810485"/>
        <bgColor indexed="65"/>
      </patternFill>
    </fill>
    <fill>
      <patternFill patternType="solid">
        <fgColor theme="6"/>
      </patternFill>
    </fill>
    <fill>
      <patternFill patternType="solid">
        <fgColor theme="6" tint="0.59999389629810485"/>
        <bgColor indexed="65"/>
      </patternFill>
    </fill>
    <fill>
      <patternFill patternType="solid">
        <fgColor theme="9" tint="0.79998168889431442"/>
        <bgColor indexed="65"/>
      </patternFill>
    </fill>
  </fills>
  <borders count="34">
    <border>
      <left/>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9">
    <xf numFmtId="0" fontId="0"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48"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48" fillId="11" borderId="0" applyNumberFormat="0" applyBorder="0" applyAlignment="0" applyProtection="0"/>
    <xf numFmtId="0" fontId="3"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cellStyleXfs>
  <cellXfs count="222">
    <xf numFmtId="0" fontId="0" fillId="0" borderId="0" xfId="0"/>
    <xf numFmtId="0" fontId="2" fillId="0" borderId="0" xfId="0" applyFont="1"/>
    <xf numFmtId="0" fontId="0" fillId="0" borderId="0" xfId="0" applyAlignment="1">
      <alignment horizontal="center"/>
    </xf>
    <xf numFmtId="0" fontId="0" fillId="0" borderId="0" xfId="0" applyAlignment="1">
      <alignment textRotation="90"/>
    </xf>
    <xf numFmtId="0" fontId="0" fillId="0" borderId="7" xfId="0" applyNumberFormat="1" applyFont="1" applyBorder="1" applyAlignment="1">
      <alignment vertical="center" wrapText="1"/>
    </xf>
    <xf numFmtId="0" fontId="0" fillId="0" borderId="10" xfId="0" applyNumberFormat="1" applyFont="1" applyBorder="1" applyAlignment="1">
      <alignment vertical="center" wrapText="1"/>
    </xf>
    <xf numFmtId="0" fontId="0" fillId="0" borderId="7" xfId="0" applyFont="1" applyBorder="1" applyAlignment="1">
      <alignment horizontal="center" vertical="center"/>
    </xf>
    <xf numFmtId="0" fontId="0" fillId="0" borderId="10" xfId="0" applyFont="1" applyBorder="1" applyAlignment="1">
      <alignment horizontal="center" vertical="center"/>
    </xf>
    <xf numFmtId="0" fontId="0" fillId="0" borderId="15" xfId="0" applyFont="1" applyBorder="1" applyAlignment="1">
      <alignment horizontal="center" vertical="center"/>
    </xf>
    <xf numFmtId="0" fontId="0" fillId="0" borderId="15" xfId="0" applyNumberFormat="1" applyFont="1" applyBorder="1" applyAlignment="1">
      <alignment vertical="center" wrapText="1"/>
    </xf>
    <xf numFmtId="0" fontId="5" fillId="0" borderId="20" xfId="0" applyFont="1" applyBorder="1" applyAlignment="1">
      <alignment horizontal="center"/>
    </xf>
    <xf numFmtId="0" fontId="5" fillId="0" borderId="21" xfId="0" applyFont="1" applyBorder="1" applyAlignment="1">
      <alignment horizontal="center"/>
    </xf>
    <xf numFmtId="0" fontId="0" fillId="0" borderId="15" xfId="0" applyNumberFormat="1" applyBorder="1" applyAlignment="1">
      <alignment vertical="center" wrapText="1"/>
    </xf>
    <xf numFmtId="0" fontId="0" fillId="0" borderId="10" xfId="0" applyNumberFormat="1" applyBorder="1" applyAlignment="1">
      <alignment vertical="center" wrapText="1"/>
    </xf>
    <xf numFmtId="0" fontId="4" fillId="0" borderId="19" xfId="0" applyFont="1" applyBorder="1" applyAlignment="1">
      <alignment horizontal="center"/>
    </xf>
    <xf numFmtId="0" fontId="8" fillId="0" borderId="20" xfId="0" applyFont="1" applyBorder="1" applyAlignment="1">
      <alignment horizontal="center"/>
    </xf>
    <xf numFmtId="10" fontId="0" fillId="0" borderId="0" xfId="0" applyNumberFormat="1" applyAlignment="1">
      <alignment horizontal="center"/>
    </xf>
    <xf numFmtId="0" fontId="1" fillId="2" borderId="19" xfId="0" applyFont="1" applyFill="1" applyBorder="1" applyAlignment="1">
      <alignment horizontal="center" textRotation="90"/>
    </xf>
    <xf numFmtId="0" fontId="1" fillId="2" borderId="20" xfId="0" applyFont="1" applyFill="1" applyBorder="1" applyAlignment="1">
      <alignment horizontal="center" textRotation="90"/>
    </xf>
    <xf numFmtId="0" fontId="1" fillId="2" borderId="21" xfId="0" applyFont="1" applyFill="1" applyBorder="1" applyAlignment="1">
      <alignment horizontal="center" textRotation="90"/>
    </xf>
    <xf numFmtId="0" fontId="9" fillId="0" borderId="22"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0" fillId="0" borderId="0" xfId="0"/>
    <xf numFmtId="0" fontId="0" fillId="0" borderId="0" xfId="0" applyAlignment="1">
      <alignment horizontal="center" vertical="center"/>
    </xf>
    <xf numFmtId="0" fontId="0" fillId="4" borderId="0" xfId="0" applyFill="1" applyBorder="1" applyAlignment="1">
      <alignment horizontal="center" vertical="center" wrapText="1"/>
    </xf>
    <xf numFmtId="0" fontId="0" fillId="4" borderId="1" xfId="0" applyFill="1"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vertical="center" wrapText="1"/>
    </xf>
    <xf numFmtId="0" fontId="0" fillId="3" borderId="6" xfId="0" applyFill="1" applyBorder="1" applyAlignment="1">
      <alignment horizontal="center" vertical="center"/>
    </xf>
    <xf numFmtId="0" fontId="0" fillId="4" borderId="0" xfId="0" applyFill="1" applyBorder="1" applyAlignment="1">
      <alignment horizontal="center" vertical="top" wrapText="1"/>
    </xf>
    <xf numFmtId="0" fontId="0" fillId="0" borderId="0" xfId="0"/>
    <xf numFmtId="0" fontId="0" fillId="0" borderId="0" xfId="0"/>
    <xf numFmtId="0" fontId="3" fillId="0" borderId="0" xfId="0" applyFont="1" applyBorder="1"/>
    <xf numFmtId="0" fontId="0" fillId="4" borderId="4" xfId="0" applyFill="1" applyBorder="1" applyAlignment="1">
      <alignment horizontal="left" wrapText="1"/>
    </xf>
    <xf numFmtId="0" fontId="0" fillId="4" borderId="5" xfId="0" applyFill="1" applyBorder="1" applyAlignment="1">
      <alignment horizontal="left"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18" xfId="0" applyFont="1" applyFill="1" applyBorder="1" applyAlignment="1">
      <alignment horizontal="center"/>
    </xf>
    <xf numFmtId="0" fontId="0" fillId="0" borderId="9" xfId="0" applyFill="1" applyBorder="1"/>
    <xf numFmtId="0" fontId="0" fillId="0" borderId="11" xfId="0" applyFill="1" applyBorder="1" applyAlignment="1">
      <alignment horizontal="center"/>
    </xf>
    <xf numFmtId="0" fontId="0" fillId="0" borderId="10" xfId="0" applyFill="1" applyBorder="1" applyAlignment="1">
      <alignment horizontal="center"/>
    </xf>
    <xf numFmtId="0" fontId="0" fillId="0" borderId="12" xfId="0" applyFill="1" applyBorder="1"/>
    <xf numFmtId="0" fontId="0" fillId="0" borderId="14" xfId="0" applyFill="1" applyBorder="1" applyAlignment="1">
      <alignment horizontal="center"/>
    </xf>
    <xf numFmtId="0" fontId="0" fillId="0" borderId="13" xfId="0" applyFill="1" applyBorder="1" applyAlignment="1">
      <alignment horizontal="center"/>
    </xf>
    <xf numFmtId="0" fontId="0" fillId="0" borderId="15" xfId="0" applyFont="1" applyFill="1" applyBorder="1" applyAlignment="1">
      <alignment horizontal="center" vertical="center"/>
    </xf>
    <xf numFmtId="0" fontId="0" fillId="0" borderId="15" xfId="0" applyNumberFormat="1" applyFill="1" applyBorder="1" applyAlignment="1">
      <alignment vertical="center" wrapText="1"/>
    </xf>
    <xf numFmtId="0" fontId="0" fillId="0" borderId="10" xfId="0" applyNumberFormat="1" applyFill="1" applyBorder="1" applyAlignment="1">
      <alignment vertical="center" wrapText="1"/>
    </xf>
    <xf numFmtId="0" fontId="7" fillId="0" borderId="6" xfId="0" applyFont="1" applyFill="1" applyBorder="1" applyAlignment="1">
      <alignment horizontal="left"/>
    </xf>
    <xf numFmtId="0" fontId="7" fillId="0" borderId="9" xfId="0" applyFont="1" applyFill="1" applyBorder="1" applyAlignment="1">
      <alignment horizontal="left"/>
    </xf>
    <xf numFmtId="0" fontId="2" fillId="0" borderId="8" xfId="0" applyFont="1" applyFill="1" applyBorder="1" applyAlignment="1">
      <alignment horizontal="left"/>
    </xf>
    <xf numFmtId="0" fontId="2" fillId="0" borderId="11" xfId="0" applyFont="1" applyFill="1" applyBorder="1" applyAlignment="1">
      <alignment horizontal="left"/>
    </xf>
    <xf numFmtId="0" fontId="2" fillId="0" borderId="7" xfId="0" applyFont="1" applyFill="1" applyBorder="1" applyAlignment="1">
      <alignment horizontal="left"/>
    </xf>
    <xf numFmtId="0" fontId="2" fillId="0" borderId="10" xfId="0" applyFont="1" applyFill="1" applyBorder="1" applyAlignment="1">
      <alignment horizontal="left"/>
    </xf>
    <xf numFmtId="0" fontId="7" fillId="0" borderId="12" xfId="0" applyFont="1" applyFill="1" applyBorder="1" applyAlignment="1">
      <alignment horizontal="left"/>
    </xf>
    <xf numFmtId="0" fontId="2" fillId="0" borderId="14" xfId="0" applyFont="1" applyFill="1" applyBorder="1" applyAlignment="1">
      <alignment horizontal="left"/>
    </xf>
    <xf numFmtId="0" fontId="2" fillId="0" borderId="13" xfId="0" applyFont="1" applyFill="1" applyBorder="1" applyAlignment="1">
      <alignment horizontal="left"/>
    </xf>
    <xf numFmtId="0" fontId="3" fillId="0" borderId="0" xfId="0" applyFont="1" applyFill="1" applyBorder="1"/>
    <xf numFmtId="0" fontId="3" fillId="0" borderId="0" xfId="0" applyFont="1"/>
    <xf numFmtId="1" fontId="3" fillId="0" borderId="0" xfId="0" applyNumberFormat="1" applyFont="1"/>
    <xf numFmtId="0" fontId="15" fillId="0" borderId="0" xfId="0" applyFont="1"/>
    <xf numFmtId="0" fontId="15" fillId="0" borderId="0" xfId="0" applyFont="1" applyAlignment="1">
      <alignment horizontal="left"/>
    </xf>
    <xf numFmtId="0" fontId="18" fillId="0" borderId="0" xfId="0" applyFont="1" applyAlignment="1">
      <alignment horizontal="left" wrapText="1"/>
    </xf>
    <xf numFmtId="0" fontId="17" fillId="0" borderId="0" xfId="0" applyFont="1" applyAlignment="1">
      <alignment horizontal="left"/>
    </xf>
    <xf numFmtId="0" fontId="18" fillId="0" borderId="0" xfId="0" applyFont="1"/>
    <xf numFmtId="0" fontId="15" fillId="0" borderId="0" xfId="0" applyFont="1" applyAlignment="1">
      <alignment horizontal="left" wrapText="1"/>
    </xf>
    <xf numFmtId="0" fontId="19" fillId="0" borderId="0" xfId="0" applyFont="1"/>
    <xf numFmtId="0" fontId="19" fillId="0" borderId="0" xfId="0" applyFont="1" applyAlignment="1">
      <alignment horizontal="left"/>
    </xf>
    <xf numFmtId="0" fontId="19" fillId="0" borderId="0" xfId="0" applyFont="1" applyAlignment="1">
      <alignment horizontal="left" wrapText="1"/>
    </xf>
    <xf numFmtId="0" fontId="21" fillId="0" borderId="0" xfId="0" applyFont="1"/>
    <xf numFmtId="0" fontId="21" fillId="0" borderId="0" xfId="0" applyFont="1" applyAlignment="1">
      <alignment horizontal="left" wrapText="1"/>
    </xf>
    <xf numFmtId="0" fontId="22" fillId="0" borderId="0" xfId="0" applyFont="1"/>
    <xf numFmtId="0" fontId="21" fillId="0" borderId="0" xfId="0" applyFont="1" applyAlignment="1">
      <alignment wrapText="1"/>
    </xf>
    <xf numFmtId="0" fontId="15"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0" fillId="0" borderId="0" xfId="0" applyFont="1" applyAlignment="1">
      <alignment horizontal="left" wrapText="1"/>
    </xf>
    <xf numFmtId="0" fontId="20" fillId="0" borderId="0" xfId="0" applyFont="1" applyAlignment="1">
      <alignment horizontal="left"/>
    </xf>
    <xf numFmtId="0" fontId="18" fillId="0" borderId="0" xfId="0" applyFont="1" applyAlignment="1">
      <alignment wrapText="1"/>
    </xf>
    <xf numFmtId="0" fontId="22" fillId="0" borderId="0" xfId="0" applyFont="1" applyAlignment="1">
      <alignment horizontal="left" wrapText="1"/>
    </xf>
    <xf numFmtId="0" fontId="24" fillId="0" borderId="0" xfId="0" applyFont="1" applyAlignment="1">
      <alignment horizontal="center"/>
    </xf>
    <xf numFmtId="0" fontId="15" fillId="0" borderId="0" xfId="0" applyFont="1" applyAlignment="1">
      <alignment horizontal="center"/>
    </xf>
    <xf numFmtId="0" fontId="26" fillId="0" borderId="0" xfId="0" applyFont="1" applyAlignment="1">
      <alignment horizontal="left"/>
    </xf>
    <xf numFmtId="0" fontId="27" fillId="0" borderId="0" xfId="0" applyFont="1"/>
    <xf numFmtId="0" fontId="21" fillId="0" borderId="0" xfId="0" applyFont="1" applyAlignment="1">
      <alignment horizontal="left" wrapText="1"/>
    </xf>
    <xf numFmtId="0" fontId="19"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horizontal="left"/>
    </xf>
    <xf numFmtId="0" fontId="23" fillId="0" borderId="0" xfId="0" applyFont="1" applyAlignment="1">
      <alignment horizontal="left" wrapText="1"/>
    </xf>
    <xf numFmtId="0" fontId="19" fillId="0" borderId="0" xfId="0" applyFont="1" applyAlignment="1">
      <alignment horizontal="left"/>
    </xf>
    <xf numFmtId="0" fontId="18" fillId="0" borderId="0" xfId="0" applyFont="1" applyAlignment="1">
      <alignment horizontal="left" wrapText="1"/>
    </xf>
    <xf numFmtId="0" fontId="18" fillId="0" borderId="0" xfId="0" applyFont="1" applyAlignment="1">
      <alignment horizontal="left"/>
    </xf>
    <xf numFmtId="0" fontId="20" fillId="0" borderId="0" xfId="0" applyFont="1" applyAlignment="1">
      <alignment horizontal="left" wrapText="1"/>
    </xf>
    <xf numFmtId="0" fontId="21" fillId="0" borderId="0" xfId="0" applyFont="1" applyAlignment="1">
      <alignment horizontal="left" wrapText="1"/>
    </xf>
    <xf numFmtId="0" fontId="20" fillId="0" borderId="0" xfId="0" applyFont="1" applyAlignment="1">
      <alignment horizontal="left"/>
    </xf>
    <xf numFmtId="0" fontId="19" fillId="0" borderId="0" xfId="0" applyFont="1" applyAlignment="1">
      <alignment horizontal="left" wrapText="1"/>
    </xf>
    <xf numFmtId="0" fontId="29" fillId="0" borderId="0" xfId="0" applyFont="1" applyAlignment="1">
      <alignment wrapText="1"/>
    </xf>
    <xf numFmtId="0" fontId="29" fillId="0" borderId="0" xfId="0" applyFont="1" applyAlignment="1">
      <alignment horizontal="left" wrapText="1"/>
    </xf>
    <xf numFmtId="0" fontId="28" fillId="0" borderId="0" xfId="0" applyFont="1"/>
    <xf numFmtId="0" fontId="34" fillId="0" borderId="0" xfId="0" applyFont="1" applyAlignment="1">
      <alignment wrapText="1"/>
    </xf>
    <xf numFmtId="0" fontId="29" fillId="0" borderId="0" xfId="0" applyFont="1"/>
    <xf numFmtId="0" fontId="36" fillId="0" borderId="0" xfId="0" applyFont="1"/>
    <xf numFmtId="0" fontId="35" fillId="0" borderId="0" xfId="0" applyFont="1"/>
    <xf numFmtId="0" fontId="21" fillId="0" borderId="0" xfId="0" applyFont="1" applyAlignment="1">
      <alignment horizontal="left"/>
    </xf>
    <xf numFmtId="0" fontId="19" fillId="0" borderId="0" xfId="0" applyFont="1" applyAlignment="1">
      <alignment horizontal="left" wrapText="1"/>
    </xf>
    <xf numFmtId="0" fontId="16" fillId="0" borderId="0" xfId="0" applyFont="1" applyAlignment="1">
      <alignment wrapText="1"/>
    </xf>
    <xf numFmtId="0" fontId="21" fillId="0" borderId="0" xfId="0" applyFont="1" applyBorder="1" applyAlignment="1">
      <alignment wrapText="1"/>
    </xf>
    <xf numFmtId="0" fontId="15" fillId="0" borderId="0" xfId="0" applyFont="1" applyBorder="1" applyAlignment="1">
      <alignment wrapText="1"/>
    </xf>
    <xf numFmtId="0" fontId="0" fillId="0" borderId="0" xfId="0" applyBorder="1"/>
    <xf numFmtId="0" fontId="14" fillId="0" borderId="0" xfId="31" applyAlignment="1"/>
    <xf numFmtId="0" fontId="24" fillId="0" borderId="0" xfId="0" applyFont="1" applyAlignment="1"/>
    <xf numFmtId="0" fontId="22" fillId="0" borderId="0" xfId="0" applyFont="1" applyAlignment="1"/>
    <xf numFmtId="0" fontId="25" fillId="0" borderId="0" xfId="0" applyFont="1" applyAlignment="1"/>
    <xf numFmtId="0" fontId="15" fillId="0" borderId="0" xfId="0" applyFont="1" applyAlignment="1"/>
    <xf numFmtId="0" fontId="24" fillId="0" borderId="0" xfId="0" applyFont="1" applyAlignment="1">
      <alignment wrapText="1"/>
    </xf>
    <xf numFmtId="0" fontId="21" fillId="0" borderId="0" xfId="0" applyFont="1" applyAlignment="1">
      <alignment horizontal="left" vertical="top" wrapText="1"/>
    </xf>
    <xf numFmtId="0" fontId="29" fillId="0" borderId="0" xfId="0" applyFont="1" applyAlignment="1">
      <alignment horizontal="left" vertical="top" wrapText="1"/>
    </xf>
    <xf numFmtId="0" fontId="30" fillId="0" borderId="0" xfId="0" applyFont="1" applyAlignment="1">
      <alignment horizontal="left" vertical="top" wrapText="1"/>
    </xf>
    <xf numFmtId="0" fontId="33" fillId="0" borderId="0" xfId="0" applyFont="1" applyAlignment="1">
      <alignment horizontal="left" vertical="top" wrapText="1"/>
    </xf>
    <xf numFmtId="0" fontId="32" fillId="0" borderId="0" xfId="0" applyFont="1" applyAlignment="1">
      <alignment horizontal="left" vertical="top" wrapText="1"/>
    </xf>
    <xf numFmtId="0" fontId="28" fillId="0" borderId="0" xfId="0" applyFont="1" applyAlignment="1">
      <alignment horizontal="left" vertical="top" wrapText="1"/>
    </xf>
    <xf numFmtId="0" fontId="19" fillId="0" borderId="0" xfId="0" applyFont="1" applyAlignment="1">
      <alignment horizontal="left" vertical="top" wrapText="1"/>
    </xf>
    <xf numFmtId="0" fontId="0" fillId="0" borderId="0" xfId="0" applyFont="1"/>
    <xf numFmtId="0" fontId="0" fillId="0" borderId="0" xfId="0" applyAlignment="1"/>
    <xf numFmtId="0" fontId="38" fillId="0" borderId="0" xfId="0" applyFont="1" applyAlignment="1">
      <alignment horizontal="left" wrapText="1"/>
    </xf>
    <xf numFmtId="0" fontId="40" fillId="0" borderId="0" xfId="0" applyFont="1" applyAlignment="1">
      <alignment horizontal="left" wrapText="1"/>
    </xf>
    <xf numFmtId="0" fontId="41" fillId="0" borderId="0" xfId="0" applyFont="1" applyAlignment="1">
      <alignment horizontal="left" wrapText="1"/>
    </xf>
    <xf numFmtId="0" fontId="42" fillId="0" borderId="0" xfId="0" applyFont="1" applyAlignment="1">
      <alignment horizontal="left"/>
    </xf>
    <xf numFmtId="0" fontId="38" fillId="0" borderId="0" xfId="0" applyFont="1" applyAlignment="1">
      <alignment wrapText="1"/>
    </xf>
    <xf numFmtId="0" fontId="41" fillId="0" borderId="0" xfId="0" applyFont="1" applyAlignment="1">
      <alignment wrapText="1"/>
    </xf>
    <xf numFmtId="0" fontId="41" fillId="0" borderId="0" xfId="0" applyFont="1"/>
    <xf numFmtId="0" fontId="43" fillId="0" borderId="0" xfId="0" applyFont="1"/>
    <xf numFmtId="0" fontId="45" fillId="0" borderId="0" xfId="0" applyFont="1" applyAlignment="1">
      <alignment horizontal="left" wrapText="1"/>
    </xf>
    <xf numFmtId="0" fontId="44" fillId="0" borderId="0" xfId="0" applyFont="1" applyAlignment="1">
      <alignment wrapText="1"/>
    </xf>
    <xf numFmtId="0" fontId="39" fillId="0" borderId="0" xfId="0" applyFont="1" applyAlignment="1">
      <alignment wrapText="1"/>
    </xf>
    <xf numFmtId="0" fontId="39" fillId="0" borderId="0" xfId="0" applyFont="1" applyAlignment="1">
      <alignment horizontal="left" wrapText="1"/>
    </xf>
    <xf numFmtId="0" fontId="42" fillId="0" borderId="0" xfId="0" applyFont="1" applyAlignment="1">
      <alignment horizontal="left" wrapText="1"/>
    </xf>
    <xf numFmtId="0" fontId="38" fillId="0" borderId="0" xfId="0" applyFont="1"/>
    <xf numFmtId="0" fontId="42" fillId="0" borderId="0" xfId="0" applyFont="1"/>
    <xf numFmtId="0" fontId="43" fillId="0" borderId="0" xfId="0" applyFont="1" applyAlignment="1">
      <alignment wrapText="1"/>
    </xf>
    <xf numFmtId="0" fontId="48" fillId="8" borderId="0" xfId="32"/>
    <xf numFmtId="0" fontId="49" fillId="0" borderId="0" xfId="0" applyFont="1" applyAlignment="1">
      <alignment horizontal="left" vertical="center"/>
    </xf>
    <xf numFmtId="0" fontId="54" fillId="0" borderId="0" xfId="0" applyFont="1" applyAlignment="1">
      <alignment wrapText="1"/>
    </xf>
    <xf numFmtId="0" fontId="39" fillId="0" borderId="0" xfId="0" applyFont="1" applyAlignment="1">
      <alignment horizontal="left" vertical="top" wrapText="1"/>
    </xf>
    <xf numFmtId="0" fontId="47" fillId="0" borderId="0" xfId="0" applyFont="1" applyAlignment="1">
      <alignment vertical="top" wrapText="1"/>
    </xf>
    <xf numFmtId="0" fontId="44" fillId="0" borderId="0" xfId="0" applyFont="1" applyAlignment="1">
      <alignment horizontal="left" vertical="top" wrapText="1"/>
    </xf>
    <xf numFmtId="0" fontId="3" fillId="9" borderId="0" xfId="33"/>
    <xf numFmtId="0" fontId="0" fillId="8" borderId="0" xfId="32" applyFont="1"/>
    <xf numFmtId="3" fontId="0" fillId="0" borderId="0" xfId="0" applyNumberFormat="1"/>
    <xf numFmtId="0" fontId="3" fillId="10" borderId="0" xfId="34"/>
    <xf numFmtId="0" fontId="48" fillId="11" borderId="0" xfId="35"/>
    <xf numFmtId="0" fontId="0" fillId="11" borderId="0" xfId="35" applyFont="1"/>
    <xf numFmtId="0" fontId="3" fillId="12" borderId="0" xfId="36"/>
    <xf numFmtId="3" fontId="48" fillId="13" borderId="0" xfId="37" applyNumberFormat="1"/>
    <xf numFmtId="164" fontId="0" fillId="0" borderId="28" xfId="0" applyNumberFormat="1" applyBorder="1" applyAlignment="1">
      <alignment horizontal="right"/>
    </xf>
    <xf numFmtId="164" fontId="0" fillId="0" borderId="30" xfId="0" applyNumberFormat="1" applyBorder="1" applyAlignment="1">
      <alignment horizontal="right"/>
    </xf>
    <xf numFmtId="164" fontId="0" fillId="0" borderId="33" xfId="0" applyNumberFormat="1" applyBorder="1" applyAlignment="1">
      <alignment horizontal="right"/>
    </xf>
    <xf numFmtId="0" fontId="56" fillId="0" borderId="0" xfId="0" applyFont="1" applyAlignment="1">
      <alignment vertical="top" wrapText="1"/>
    </xf>
    <xf numFmtId="0" fontId="56" fillId="0" borderId="0" xfId="0" applyFont="1"/>
    <xf numFmtId="0" fontId="0" fillId="8" borderId="0" xfId="32" quotePrefix="1" applyFont="1" applyAlignment="1">
      <alignment horizontal="left"/>
    </xf>
    <xf numFmtId="0" fontId="56" fillId="0" borderId="0" xfId="0" quotePrefix="1" applyFont="1" applyAlignment="1">
      <alignment horizontal="left"/>
    </xf>
    <xf numFmtId="0" fontId="0" fillId="4" borderId="0" xfId="0" applyFill="1" applyBorder="1" applyAlignment="1">
      <alignment horizontal="center" wrapText="1"/>
    </xf>
    <xf numFmtId="0" fontId="0" fillId="4" borderId="0" xfId="0" quotePrefix="1" applyFill="1" applyBorder="1" applyAlignment="1">
      <alignment horizontal="center" vertical="center" wrapText="1"/>
    </xf>
    <xf numFmtId="0" fontId="0" fillId="4" borderId="0" xfId="0" quotePrefix="1" applyFill="1" applyBorder="1" applyAlignment="1">
      <alignment horizontal="center" vertical="top" wrapText="1"/>
    </xf>
    <xf numFmtId="0" fontId="48" fillId="14" borderId="0" xfId="38" applyAlignment="1">
      <alignment horizontal="center"/>
    </xf>
    <xf numFmtId="0" fontId="57" fillId="0" borderId="0" xfId="0" applyFont="1"/>
    <xf numFmtId="0" fontId="58" fillId="0" borderId="0" xfId="0" applyFont="1"/>
    <xf numFmtId="0" fontId="48" fillId="8" borderId="0" xfId="32" applyAlignment="1">
      <alignment horizontal="center"/>
    </xf>
    <xf numFmtId="0" fontId="48" fillId="8" borderId="0" xfId="32" applyAlignment="1">
      <alignment horizontal="left"/>
    </xf>
    <xf numFmtId="0" fontId="48" fillId="14" borderId="0" xfId="38" applyAlignment="1">
      <alignment horizontal="left"/>
    </xf>
    <xf numFmtId="3" fontId="48" fillId="8" borderId="0" xfId="32" applyNumberFormat="1" applyAlignment="1">
      <alignment horizontal="right"/>
    </xf>
    <xf numFmtId="49" fontId="58" fillId="0" borderId="0" xfId="0" applyNumberFormat="1" applyFont="1"/>
    <xf numFmtId="0" fontId="37" fillId="0" borderId="0" xfId="0" applyFont="1" applyAlignment="1">
      <alignment wrapText="1"/>
    </xf>
    <xf numFmtId="0" fontId="0" fillId="0" borderId="0" xfId="0" applyAlignment="1">
      <alignment vertical="top"/>
    </xf>
    <xf numFmtId="0" fontId="0" fillId="3" borderId="16" xfId="0" applyFill="1" applyBorder="1" applyAlignment="1">
      <alignment horizontal="left" vertical="top" wrapText="1"/>
    </xf>
    <xf numFmtId="0" fontId="0" fillId="3" borderId="18" xfId="0" applyFill="1" applyBorder="1" applyAlignment="1">
      <alignment horizontal="left" vertical="top" wrapText="1"/>
    </xf>
    <xf numFmtId="0" fontId="0" fillId="3" borderId="17" xfId="0" applyFill="1" applyBorder="1" applyAlignment="1">
      <alignment horizontal="left" vertical="top" wrapText="1"/>
    </xf>
    <xf numFmtId="0" fontId="0" fillId="3" borderId="16" xfId="0" applyFill="1" applyBorder="1" applyAlignment="1">
      <alignment horizontal="center" wrapText="1"/>
    </xf>
    <xf numFmtId="0" fontId="0" fillId="3" borderId="18" xfId="0" applyFill="1" applyBorder="1" applyAlignment="1">
      <alignment horizontal="center" wrapText="1"/>
    </xf>
    <xf numFmtId="0" fontId="0" fillId="3" borderId="17" xfId="0" applyFill="1" applyBorder="1" applyAlignment="1">
      <alignment horizontal="center" wrapText="1"/>
    </xf>
    <xf numFmtId="0" fontId="9" fillId="6" borderId="16" xfId="0" applyFont="1" applyFill="1" applyBorder="1" applyAlignment="1">
      <alignment horizontal="left" vertical="center"/>
    </xf>
    <xf numFmtId="0" fontId="9" fillId="6" borderId="18" xfId="0" applyFont="1" applyFill="1" applyBorder="1" applyAlignment="1">
      <alignment horizontal="left" vertical="center"/>
    </xf>
    <xf numFmtId="0" fontId="9" fillId="6" borderId="17" xfId="0" applyFont="1" applyFill="1" applyBorder="1" applyAlignment="1">
      <alignment horizontal="left" vertical="center"/>
    </xf>
    <xf numFmtId="0" fontId="11" fillId="7" borderId="16" xfId="0" applyFont="1" applyFill="1" applyBorder="1" applyAlignment="1">
      <alignment horizontal="left" vertical="center"/>
    </xf>
    <xf numFmtId="0" fontId="11" fillId="7" borderId="18" xfId="0" applyFont="1" applyFill="1" applyBorder="1" applyAlignment="1">
      <alignment horizontal="left" vertical="center"/>
    </xf>
    <xf numFmtId="0" fontId="11" fillId="7" borderId="17" xfId="0" applyFont="1" applyFill="1" applyBorder="1" applyAlignment="1">
      <alignment horizontal="left" vertical="center"/>
    </xf>
    <xf numFmtId="0" fontId="0" fillId="4" borderId="26" xfId="0" applyFill="1" applyBorder="1" applyAlignment="1">
      <alignment horizontal="left" wrapText="1"/>
    </xf>
    <xf numFmtId="0" fontId="0" fillId="4" borderId="15" xfId="0" applyFill="1" applyBorder="1" applyAlignment="1">
      <alignment horizontal="left" wrapText="1"/>
    </xf>
    <xf numFmtId="0" fontId="0" fillId="3" borderId="8" xfId="0" applyFill="1" applyBorder="1" applyAlignment="1">
      <alignment horizontal="left" wrapText="1"/>
    </xf>
    <xf numFmtId="0" fontId="0" fillId="3" borderId="7" xfId="0" applyFill="1" applyBorder="1" applyAlignment="1">
      <alignment horizontal="left" wrapText="1"/>
    </xf>
    <xf numFmtId="0" fontId="0" fillId="4" borderId="4" xfId="0" applyFill="1" applyBorder="1" applyAlignment="1">
      <alignment horizontal="left" wrapText="1"/>
    </xf>
    <xf numFmtId="0" fontId="0" fillId="4" borderId="5" xfId="0" applyFill="1" applyBorder="1" applyAlignment="1">
      <alignment horizontal="left" wrapText="1"/>
    </xf>
    <xf numFmtId="0" fontId="10" fillId="5" borderId="16" xfId="0" applyFont="1" applyFill="1" applyBorder="1" applyAlignment="1">
      <alignment horizontal="center" wrapText="1"/>
    </xf>
    <xf numFmtId="0" fontId="10" fillId="5" borderId="18" xfId="0" applyFont="1" applyFill="1" applyBorder="1" applyAlignment="1">
      <alignment horizontal="center" wrapText="1"/>
    </xf>
    <xf numFmtId="0" fontId="10" fillId="5" borderId="17" xfId="0" applyFont="1" applyFill="1" applyBorder="1" applyAlignment="1">
      <alignment horizontal="center" wrapText="1"/>
    </xf>
    <xf numFmtId="0" fontId="0" fillId="4" borderId="0" xfId="0" applyFill="1" applyBorder="1" applyAlignment="1">
      <alignment horizontal="left" wrapText="1"/>
    </xf>
    <xf numFmtId="0" fontId="0" fillId="4" borderId="2" xfId="0" applyFill="1" applyBorder="1" applyAlignment="1">
      <alignment horizontal="left" wrapText="1"/>
    </xf>
    <xf numFmtId="0" fontId="0" fillId="4" borderId="0" xfId="0" quotePrefix="1" applyFill="1" applyBorder="1" applyAlignment="1">
      <alignment horizontal="left" wrapText="1"/>
    </xf>
    <xf numFmtId="0" fontId="0" fillId="4" borderId="0" xfId="0" applyFill="1" applyBorder="1" applyAlignment="1">
      <alignment horizontal="center" wrapText="1"/>
    </xf>
    <xf numFmtId="0" fontId="0" fillId="4" borderId="2" xfId="0" applyFill="1" applyBorder="1" applyAlignment="1">
      <alignment horizontal="center" wrapText="1"/>
    </xf>
    <xf numFmtId="0" fontId="0" fillId="4" borderId="0" xfId="0" quotePrefix="1" applyFill="1" applyBorder="1" applyAlignment="1">
      <alignment horizontal="left" vertical="top" wrapText="1"/>
    </xf>
    <xf numFmtId="0" fontId="0" fillId="4" borderId="0" xfId="0" applyFill="1" applyBorder="1" applyAlignment="1">
      <alignment horizontal="left" vertical="top" wrapText="1"/>
    </xf>
    <xf numFmtId="0" fontId="0" fillId="4" borderId="2" xfId="0" applyFill="1" applyBorder="1" applyAlignment="1">
      <alignment horizontal="left" vertical="top" wrapText="1"/>
    </xf>
    <xf numFmtId="0" fontId="50" fillId="2" borderId="16" xfId="0" applyFont="1" applyFill="1" applyBorder="1" applyAlignment="1">
      <alignment horizontal="center" vertical="center" wrapText="1"/>
    </xf>
    <xf numFmtId="0" fontId="50" fillId="2" borderId="17"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3" fillId="2" borderId="17" xfId="0" applyFont="1" applyFill="1" applyBorder="1" applyAlignment="1">
      <alignment wrapText="1"/>
    </xf>
    <xf numFmtId="0" fontId="14" fillId="0" borderId="29" xfId="31" applyBorder="1" applyAlignment="1" applyProtection="1">
      <alignment horizontal="left"/>
      <protection locked="0"/>
    </xf>
    <xf numFmtId="0" fontId="14" fillId="0" borderId="0" xfId="31" applyBorder="1" applyAlignment="1" applyProtection="1">
      <alignment horizontal="left"/>
      <protection locked="0"/>
    </xf>
    <xf numFmtId="0" fontId="14" fillId="0" borderId="31" xfId="31" applyBorder="1" applyAlignment="1" applyProtection="1">
      <alignment horizontal="left"/>
      <protection locked="0"/>
    </xf>
    <xf numFmtId="0" fontId="14" fillId="0" borderId="32" xfId="31" applyBorder="1" applyAlignment="1" applyProtection="1">
      <alignment horizontal="left"/>
      <protection locked="0"/>
    </xf>
    <xf numFmtId="0" fontId="56" fillId="0" borderId="0" xfId="0" applyFont="1" applyAlignment="1">
      <alignment horizontal="left" vertical="top" wrapText="1"/>
    </xf>
    <xf numFmtId="0" fontId="55" fillId="0" borderId="0" xfId="0" applyFont="1" applyAlignment="1">
      <alignment horizontal="left"/>
    </xf>
    <xf numFmtId="0" fontId="7" fillId="0" borderId="9" xfId="0" applyFont="1" applyFill="1" applyBorder="1" applyAlignment="1">
      <alignment horizontal="center"/>
    </xf>
    <xf numFmtId="0" fontId="7" fillId="0" borderId="11" xfId="0" applyFont="1" applyFill="1" applyBorder="1" applyAlignment="1">
      <alignment horizontal="center"/>
    </xf>
    <xf numFmtId="0" fontId="7" fillId="0" borderId="10" xfId="0" applyFont="1" applyFill="1" applyBorder="1" applyAlignment="1">
      <alignment horizontal="center"/>
    </xf>
    <xf numFmtId="0" fontId="7" fillId="0" borderId="6" xfId="0" applyFont="1" applyFill="1" applyBorder="1" applyAlignment="1">
      <alignment horizontal="center"/>
    </xf>
    <xf numFmtId="0" fontId="7" fillId="0" borderId="8" xfId="0" applyFont="1" applyFill="1" applyBorder="1" applyAlignment="1">
      <alignment horizontal="center"/>
    </xf>
    <xf numFmtId="0" fontId="7" fillId="0" borderId="7" xfId="0" applyFont="1" applyFill="1" applyBorder="1" applyAlignment="1">
      <alignment horizontal="center"/>
    </xf>
    <xf numFmtId="0" fontId="14" fillId="0" borderId="27" xfId="31" applyBorder="1" applyAlignment="1" applyProtection="1">
      <alignment horizontal="left"/>
      <protection locked="0"/>
    </xf>
    <xf numFmtId="0" fontId="14" fillId="0" borderId="26" xfId="31" applyBorder="1" applyAlignment="1" applyProtection="1">
      <alignment horizontal="left"/>
      <protection locked="0"/>
    </xf>
  </cellXfs>
  <cellStyles count="39">
    <cellStyle name="20% - Accent1" xfId="32" builtinId="30"/>
    <cellStyle name="20% - Accent6" xfId="38" builtinId="50"/>
    <cellStyle name="40% - Accent2" xfId="35" builtinId="35"/>
    <cellStyle name="40% - Accent3" xfId="37" builtinId="39"/>
    <cellStyle name="Accent1" xfId="33" builtinId="29"/>
    <cellStyle name="Accent2" xfId="34" builtinId="33"/>
    <cellStyle name="Accent3" xfId="36" builtinId="37"/>
    <cellStyle name="Followed Hyperlink" xfId="12" builtinId="9" hidden="1"/>
    <cellStyle name="Followed Hyperlink" xfId="13" builtinId="9" hidden="1"/>
    <cellStyle name="Followed Hyperlink" xfId="14" builtinId="9" hidden="1"/>
    <cellStyle name="Followed Hyperlink" xfId="16" builtinId="9" hidden="1"/>
    <cellStyle name="Followed Hyperlink" xfId="17" builtinId="9" hidden="1"/>
    <cellStyle name="Followed Hyperlink" xfId="18" builtinId="9" hidden="1"/>
    <cellStyle name="Followed Hyperlink" xfId="20" builtinId="9" hidden="1"/>
    <cellStyle name="Followed Hyperlink" xfId="21" builtinId="9" hidden="1"/>
    <cellStyle name="Followed Hyperlink" xfId="22" builtinId="9" hidden="1"/>
    <cellStyle name="Followed Hyperlink" xfId="26" builtinId="9" hidden="1"/>
    <cellStyle name="Followed Hyperlink" xfId="28" builtinId="9" hidden="1"/>
    <cellStyle name="Followed Hyperlink" xfId="30" builtinId="9" hidden="1"/>
    <cellStyle name="Followed Hyperlink" xfId="24" builtinId="9" hidden="1"/>
    <cellStyle name="Followed Hyperlink" xfId="19" builtinId="9" hidden="1"/>
    <cellStyle name="Followed Hyperlink" xfId="15" builtinId="9" hidden="1"/>
    <cellStyle name="Followed Hyperlink" xfId="11" builtinId="9" hidden="1"/>
    <cellStyle name="Followed Hyperlink" xfId="5" builtinId="9" hidden="1"/>
    <cellStyle name="Followed Hyperlink" xfId="6" builtinId="9" hidden="1"/>
    <cellStyle name="Followed Hyperlink" xfId="8" builtinId="9" hidden="1"/>
    <cellStyle name="Followed Hyperlink" xfId="9" builtinId="9" hidden="1"/>
    <cellStyle name="Followed Hyperlink" xfId="10" builtinId="9" hidden="1"/>
    <cellStyle name="Followed Hyperlink" xfId="7" builtinId="9" hidden="1"/>
    <cellStyle name="Followed Hyperlink" xfId="3" builtinId="9" hidden="1"/>
    <cellStyle name="Followed Hyperlink" xfId="4" builtinId="9" hidden="1"/>
    <cellStyle name="Followed Hyperlink" xfId="2" builtinId="9" hidden="1"/>
    <cellStyle name="Followed Hyperlink" xfId="1" builtinId="9" hidden="1"/>
    <cellStyle name="Hyperlink" xfId="27" builtinId="8" hidden="1"/>
    <cellStyle name="Hyperlink" xfId="29" builtinId="8" hidden="1"/>
    <cellStyle name="Hyperlink" xfId="25" builtinId="8" hidden="1"/>
    <cellStyle name="Hyperlink" xfId="23" builtinId="8" hidden="1"/>
    <cellStyle name="Hyperlink" xfId="31" builtinId="8"/>
    <cellStyle name="Normal" xfId="0" builtinId="0"/>
  </cellStyles>
  <dxfs count="43">
    <dxf>
      <font>
        <b val="0"/>
        <i val="0"/>
        <strike val="0"/>
        <condense val="0"/>
        <extend val="0"/>
        <outline val="0"/>
        <shadow val="0"/>
        <u val="none"/>
        <vertAlign val="baseline"/>
        <sz val="20"/>
        <color theme="1"/>
        <name val="Calibri"/>
        <scheme val="minor"/>
      </font>
      <alignment horizontal="center" vertical="center" textRotation="0" wrapText="0"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20"/>
        <color theme="1"/>
        <name val="Calibri"/>
        <scheme val="minor"/>
      </font>
      <alignment horizontal="center" vertical="center" textRotation="0" wrapText="0"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20"/>
        <color theme="1"/>
        <name val="Calibri"/>
        <scheme val="minor"/>
      </font>
      <alignment horizontal="center" vertical="center" textRotation="0" wrapText="0"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20"/>
        <color theme="1"/>
        <name val="Calibri"/>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20"/>
        <color theme="1"/>
        <name val="Calibri"/>
        <scheme val="minor"/>
      </font>
      <alignment horizontal="center" vertical="center" textRotation="0" wrapText="0" relativeIndent="0" justifyLastLine="0" shrinkToFit="0" readingOrder="0"/>
      <border diagonalUp="0" diagonalDown="0">
        <left style="medium">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1"/>
        <color theme="1"/>
        <name val="Calibri"/>
        <scheme val="minor"/>
      </font>
      <numFmt numFmtId="0" formatCode="General"/>
      <alignment horizontal="general" vertical="center" textRotation="0" wrapText="1" relativeIndent="0" justifyLastLine="0" shrinkToFit="0" readingOrder="0"/>
      <border diagonalUp="0" diagonalDown="0">
        <left/>
        <right style="medium">
          <color auto="1"/>
        </right>
        <top style="thin">
          <color auto="1"/>
        </top>
        <bottom style="thin">
          <color auto="1"/>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0" relativeIndent="0" justifyLastLine="0" shrinkToFit="0" readingOrder="0"/>
      <border diagonalUp="0" diagonalDown="0">
        <left/>
        <right style="medium">
          <color auto="1"/>
        </right>
        <top style="thin">
          <color auto="1"/>
        </top>
        <bottom style="thin">
          <color auto="1"/>
        </bottom>
        <vertical/>
        <horizontal/>
      </border>
    </dxf>
    <dxf>
      <border outline="0">
        <left style="medium">
          <color auto="1"/>
        </left>
        <right style="medium">
          <color auto="1"/>
        </right>
        <top style="thin">
          <color auto="1"/>
        </top>
        <bottom style="medium">
          <color auto="1"/>
        </bottom>
      </border>
    </dxf>
    <dxf>
      <border>
        <bottom style="medium">
          <color auto="1"/>
        </bottom>
        <vertical/>
        <horizontal/>
      </border>
    </dxf>
    <dxf>
      <font>
        <b/>
        <i val="0"/>
        <strike val="0"/>
        <condense val="0"/>
        <extend val="0"/>
        <outline val="0"/>
        <shadow val="0"/>
        <u val="none"/>
        <vertAlign val="baseline"/>
        <sz val="11"/>
        <color theme="1"/>
        <name val="Calibri"/>
        <scheme val="minor"/>
      </font>
      <alignment horizontal="center" vertical="bottom" textRotation="0" wrapText="0" relativeIndent="0" justifyLastLine="0" shrinkToFit="0" readingOrder="0"/>
      <border diagonalUp="0" diagonalDown="0">
        <left style="thin">
          <color auto="1"/>
        </left>
        <right style="thin">
          <color auto="1"/>
        </right>
        <top/>
        <bottom/>
      </border>
    </dxf>
    <dxf>
      <fill>
        <patternFill>
          <bgColor theme="6" tint="0.59996337778862885"/>
        </patternFill>
      </fill>
    </dxf>
    <dxf>
      <font>
        <color rgb="FFC00000"/>
      </font>
      <fill>
        <patternFill>
          <bgColor theme="5" tint="0.39994506668294322"/>
        </patternFill>
      </fill>
    </dxf>
    <dxf>
      <font>
        <color rgb="FFC00000"/>
      </font>
      <fill>
        <patternFill>
          <bgColor theme="5" tint="0.39994506668294322"/>
        </patternFill>
      </fill>
    </dxf>
    <dxf>
      <fill>
        <patternFill>
          <bgColor theme="6" tint="0.59996337778862885"/>
        </patternFill>
      </fill>
    </dxf>
    <dxf>
      <font>
        <color rgb="FFC00000"/>
      </font>
      <fill>
        <patternFill>
          <bgColor theme="5" tint="0.39994506668294322"/>
        </patternFill>
      </fill>
    </dxf>
    <dxf>
      <font>
        <color rgb="FFC00000"/>
      </font>
      <fill>
        <patternFill>
          <bgColor theme="5" tint="0.39994506668294322"/>
        </patternFill>
      </fill>
    </dxf>
    <dxf>
      <fill>
        <patternFill>
          <bgColor theme="6" tint="0.59996337778862885"/>
        </patternFill>
      </fill>
    </dxf>
    <dxf>
      <font>
        <color rgb="FFC00000"/>
      </font>
      <fill>
        <patternFill>
          <bgColor theme="5" tint="0.39994506668294322"/>
        </patternFill>
      </fill>
    </dxf>
    <dxf>
      <font>
        <color rgb="FFC00000"/>
      </font>
      <fill>
        <patternFill>
          <bgColor theme="5" tint="0.39994506668294322"/>
        </patternFill>
      </fill>
    </dxf>
    <dxf>
      <fill>
        <patternFill>
          <bgColor theme="6" tint="0.59996337778862885"/>
        </patternFill>
      </fill>
    </dxf>
    <dxf>
      <font>
        <color rgb="FFC00000"/>
      </font>
      <fill>
        <patternFill>
          <bgColor theme="5" tint="0.39994506668294322"/>
        </patternFill>
      </fill>
    </dxf>
    <dxf>
      <font>
        <color rgb="FFC00000"/>
      </font>
      <fill>
        <patternFill>
          <bgColor theme="5" tint="0.39994506668294322"/>
        </patternFill>
      </fill>
    </dxf>
    <dxf>
      <font>
        <color theme="5" tint="-0.24994659260841701"/>
      </font>
      <fill>
        <patternFill>
          <bgColor theme="5" tint="0.39994506668294322"/>
        </patternFill>
      </fill>
    </dxf>
    <dxf>
      <font>
        <color theme="5" tint="-0.24994659260841701"/>
      </font>
      <fill>
        <patternFill>
          <bgColor theme="5" tint="0.39994506668294322"/>
        </patternFill>
      </fill>
    </dxf>
    <dxf>
      <font>
        <b val="0"/>
        <i val="0"/>
        <strike val="0"/>
        <condense val="0"/>
        <extend val="0"/>
        <outline val="0"/>
        <shadow val="0"/>
        <u val="none"/>
        <vertAlign val="baseline"/>
        <sz val="20"/>
        <color theme="1"/>
        <name val="Calibri"/>
        <scheme val="minor"/>
      </font>
      <alignment horizontal="center" vertical="center" textRotation="0" wrapText="0"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20"/>
        <color theme="1"/>
        <name val="Calibri"/>
        <scheme val="minor"/>
      </font>
      <alignment horizontal="center" vertical="center" textRotation="0" wrapText="0"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20"/>
        <color theme="1"/>
        <name val="Calibri"/>
        <scheme val="minor"/>
      </font>
      <alignment horizontal="center" vertical="center" textRotation="0" wrapText="0"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20"/>
        <color theme="1"/>
        <name val="Calibri"/>
        <scheme val="minor"/>
      </font>
      <alignment horizontal="center" vertical="center" textRotation="0" wrapText="0"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20"/>
        <color theme="1"/>
        <name val="Calibri"/>
        <scheme val="minor"/>
      </font>
      <alignment horizontal="center" vertical="center" textRotation="0" wrapText="0" indent="0" justifyLastLine="0" shrinkToFit="0" readingOrder="0"/>
      <border diagonalUp="0" diagonalDown="0">
        <left style="medium">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1"/>
        <color theme="1"/>
        <name val="Calibri"/>
        <scheme val="minor"/>
      </font>
      <numFmt numFmtId="0" formatCode="General"/>
      <alignment horizontal="general" vertical="center" textRotation="0" wrapText="1" relativeIndent="0" justifyLastLine="0" shrinkToFit="0" readingOrder="0"/>
      <border diagonalUp="0" diagonalDown="0">
        <left/>
        <right style="medium">
          <color auto="1"/>
        </right>
        <top style="thin">
          <color auto="1"/>
        </top>
        <bottom style="thin">
          <color auto="1"/>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0" relativeIndent="0" justifyLastLine="0" shrinkToFit="0" readingOrder="0"/>
      <border diagonalUp="0" diagonalDown="0">
        <left/>
        <right style="medium">
          <color auto="1"/>
        </right>
        <top style="thin">
          <color auto="1"/>
        </top>
        <bottom style="thin">
          <color auto="1"/>
        </bottom>
        <vertical/>
        <horizontal/>
      </border>
    </dxf>
    <dxf>
      <border outline="0">
        <left style="medium">
          <color auto="1"/>
        </left>
        <right style="medium">
          <color auto="1"/>
        </right>
        <top style="thin">
          <color auto="1"/>
        </top>
        <bottom style="medium">
          <color auto="1"/>
        </bottom>
      </border>
    </dxf>
    <dxf>
      <border>
        <bottom style="medium">
          <color auto="1"/>
        </bottom>
        <vertical/>
        <horizontal/>
      </border>
    </dxf>
    <dxf>
      <font>
        <b/>
        <i val="0"/>
        <strike val="0"/>
        <condense val="0"/>
        <extend val="0"/>
        <outline val="0"/>
        <shadow val="0"/>
        <u val="none"/>
        <vertAlign val="baseline"/>
        <sz val="11"/>
        <color theme="1"/>
        <name val="Calibri"/>
        <scheme val="minor"/>
      </font>
      <alignment horizontal="center" vertical="bottom" textRotation="0" wrapText="0" relativeIndent="0" justifyLastLine="0" shrinkToFit="0" readingOrder="0"/>
      <border diagonalUp="0" diagonalDown="0">
        <left style="thin">
          <color auto="1"/>
        </left>
        <right style="thin">
          <color auto="1"/>
        </right>
        <top/>
        <bottom/>
      </border>
    </dxf>
    <dxf>
      <fill>
        <patternFill>
          <bgColor theme="6" tint="0.59996337778862885"/>
        </patternFill>
      </fill>
    </dxf>
    <dxf>
      <font>
        <color rgb="FFC00000"/>
      </font>
      <fill>
        <patternFill>
          <bgColor theme="5" tint="0.39994506668294322"/>
        </patternFill>
      </fill>
    </dxf>
    <dxf>
      <font>
        <color rgb="FFC00000"/>
      </font>
      <fill>
        <patternFill>
          <bgColor theme="5" tint="0.39994506668294322"/>
        </patternFill>
      </fill>
    </dxf>
    <dxf>
      <fill>
        <patternFill>
          <bgColor theme="6" tint="0.59996337778862885"/>
        </patternFill>
      </fill>
    </dxf>
    <dxf>
      <font>
        <color rgb="FFC00000"/>
      </font>
      <fill>
        <patternFill>
          <bgColor theme="5" tint="0.39994506668294322"/>
        </patternFill>
      </fill>
    </dxf>
    <dxf>
      <font>
        <color rgb="FFC00000"/>
      </font>
      <fill>
        <patternFill>
          <bgColor theme="5" tint="0.39994506668294322"/>
        </patternFill>
      </fill>
    </dxf>
    <dxf>
      <font>
        <color theme="5" tint="-0.24994659260841701"/>
      </font>
      <fill>
        <patternFill>
          <bgColor theme="5" tint="0.39994506668294322"/>
        </patternFill>
      </fill>
    </dxf>
    <dxf>
      <font>
        <color rgb="FFC00000"/>
      </font>
      <fill>
        <patternFill>
          <bgColor theme="5" tint="0.39994506668294322"/>
        </patternFill>
      </fill>
    </dxf>
    <dxf>
      <fill>
        <patternFill>
          <bgColor theme="6"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GRAPHING</a:t>
            </a:r>
            <a:r>
              <a:rPr lang="en-US" baseline="0"/>
              <a:t> YOUR RESULTS FOR ANALYSIS / DISCUSSION</a:t>
            </a:r>
            <a:endParaRPr lang="en-US"/>
          </a:p>
        </c:rich>
      </c:tx>
      <c:overlay val="0"/>
    </c:title>
    <c:autoTitleDeleted val="0"/>
    <c:plotArea>
      <c:layout/>
      <c:barChart>
        <c:barDir val="bar"/>
        <c:grouping val="clustered"/>
        <c:varyColors val="0"/>
        <c:ser>
          <c:idx val="0"/>
          <c:order val="0"/>
          <c:tx>
            <c:v>Score 1</c:v>
          </c:tx>
          <c:invertIfNegative val="0"/>
          <c:cat>
            <c:strRef>
              <c:f>'Ghyst EI Test Results'!$Q$2:$Q$23</c:f>
              <c:strCache>
                <c:ptCount val="22"/>
                <c:pt idx="0">
                  <c:v>SELF-PERCEPTION</c:v>
                </c:pt>
                <c:pt idx="1">
                  <c:v>Self-Regard</c:v>
                </c:pt>
                <c:pt idx="2">
                  <c:v>Self-Actualization</c:v>
                </c:pt>
                <c:pt idx="3">
                  <c:v>Emotional Self-Awareness</c:v>
                </c:pt>
                <c:pt idx="4">
                  <c:v>SELF-EXPRESSION</c:v>
                </c:pt>
                <c:pt idx="5">
                  <c:v>Emotional Expression</c:v>
                </c:pt>
                <c:pt idx="6">
                  <c:v>Assertiveness</c:v>
                </c:pt>
                <c:pt idx="7">
                  <c:v>Independence</c:v>
                </c:pt>
                <c:pt idx="8">
                  <c:v>INTERPERSONAL</c:v>
                </c:pt>
                <c:pt idx="9">
                  <c:v>Interpersonal Relationship</c:v>
                </c:pt>
                <c:pt idx="10">
                  <c:v>Empathy</c:v>
                </c:pt>
                <c:pt idx="11">
                  <c:v>Social Responsibility</c:v>
                </c:pt>
                <c:pt idx="12">
                  <c:v>DECISION MAKING</c:v>
                </c:pt>
                <c:pt idx="13">
                  <c:v>Problem Solving</c:v>
                </c:pt>
                <c:pt idx="14">
                  <c:v>Reality Testing</c:v>
                </c:pt>
                <c:pt idx="15">
                  <c:v>Impulse Control</c:v>
                </c:pt>
                <c:pt idx="16">
                  <c:v>STRESS MANAGEMENT</c:v>
                </c:pt>
                <c:pt idx="17">
                  <c:v>Flexibility</c:v>
                </c:pt>
                <c:pt idx="18">
                  <c:v>Stress Tolerance</c:v>
                </c:pt>
                <c:pt idx="19">
                  <c:v>Optimism</c:v>
                </c:pt>
                <c:pt idx="20">
                  <c:v>WELL BEING INDICATOR</c:v>
                </c:pt>
                <c:pt idx="21">
                  <c:v>Happiness</c:v>
                </c:pt>
              </c:strCache>
            </c:strRef>
          </c:cat>
          <c:val>
            <c:numRef>
              <c:f>'Ghyst EI Test Results'!$R$2:$R$23</c:f>
              <c:numCache>
                <c:formatCode>General</c:formatCode>
                <c:ptCount val="22"/>
                <c:pt idx="1">
                  <c:v>0</c:v>
                </c:pt>
                <c:pt idx="2">
                  <c:v>0</c:v>
                </c:pt>
                <c:pt idx="3">
                  <c:v>0</c:v>
                </c:pt>
                <c:pt idx="5">
                  <c:v>0</c:v>
                </c:pt>
                <c:pt idx="6">
                  <c:v>0</c:v>
                </c:pt>
                <c:pt idx="7">
                  <c:v>0</c:v>
                </c:pt>
                <c:pt idx="9">
                  <c:v>0</c:v>
                </c:pt>
                <c:pt idx="10">
                  <c:v>0</c:v>
                </c:pt>
                <c:pt idx="11">
                  <c:v>0</c:v>
                </c:pt>
                <c:pt idx="13">
                  <c:v>0</c:v>
                </c:pt>
                <c:pt idx="14">
                  <c:v>0</c:v>
                </c:pt>
                <c:pt idx="15">
                  <c:v>0</c:v>
                </c:pt>
                <c:pt idx="17">
                  <c:v>0</c:v>
                </c:pt>
                <c:pt idx="18">
                  <c:v>0</c:v>
                </c:pt>
                <c:pt idx="19">
                  <c:v>0</c:v>
                </c:pt>
                <c:pt idx="21">
                  <c:v>0</c:v>
                </c:pt>
              </c:numCache>
            </c:numRef>
          </c:val>
          <c:extLst>
            <c:ext xmlns:c16="http://schemas.microsoft.com/office/drawing/2014/chart" uri="{C3380CC4-5D6E-409C-BE32-E72D297353CC}">
              <c16:uniqueId val="{00000000-695E-8F4D-A159-D19B10CB5591}"/>
            </c:ext>
          </c:extLst>
        </c:ser>
        <c:ser>
          <c:idx val="1"/>
          <c:order val="1"/>
          <c:tx>
            <c:v>Score 2</c:v>
          </c:tx>
          <c:invertIfNegative val="0"/>
          <c:cat>
            <c:strRef>
              <c:f>'Ghyst EI Test Results'!$Q$2:$Q$23</c:f>
              <c:strCache>
                <c:ptCount val="22"/>
                <c:pt idx="0">
                  <c:v>SELF-PERCEPTION</c:v>
                </c:pt>
                <c:pt idx="1">
                  <c:v>Self-Regard</c:v>
                </c:pt>
                <c:pt idx="2">
                  <c:v>Self-Actualization</c:v>
                </c:pt>
                <c:pt idx="3">
                  <c:v>Emotional Self-Awareness</c:v>
                </c:pt>
                <c:pt idx="4">
                  <c:v>SELF-EXPRESSION</c:v>
                </c:pt>
                <c:pt idx="5">
                  <c:v>Emotional Expression</c:v>
                </c:pt>
                <c:pt idx="6">
                  <c:v>Assertiveness</c:v>
                </c:pt>
                <c:pt idx="7">
                  <c:v>Independence</c:v>
                </c:pt>
                <c:pt idx="8">
                  <c:v>INTERPERSONAL</c:v>
                </c:pt>
                <c:pt idx="9">
                  <c:v>Interpersonal Relationship</c:v>
                </c:pt>
                <c:pt idx="10">
                  <c:v>Empathy</c:v>
                </c:pt>
                <c:pt idx="11">
                  <c:v>Social Responsibility</c:v>
                </c:pt>
                <c:pt idx="12">
                  <c:v>DECISION MAKING</c:v>
                </c:pt>
                <c:pt idx="13">
                  <c:v>Problem Solving</c:v>
                </c:pt>
                <c:pt idx="14">
                  <c:v>Reality Testing</c:v>
                </c:pt>
                <c:pt idx="15">
                  <c:v>Impulse Control</c:v>
                </c:pt>
                <c:pt idx="16">
                  <c:v>STRESS MANAGEMENT</c:v>
                </c:pt>
                <c:pt idx="17">
                  <c:v>Flexibility</c:v>
                </c:pt>
                <c:pt idx="18">
                  <c:v>Stress Tolerance</c:v>
                </c:pt>
                <c:pt idx="19">
                  <c:v>Optimism</c:v>
                </c:pt>
                <c:pt idx="20">
                  <c:v>WELL BEING INDICATOR</c:v>
                </c:pt>
                <c:pt idx="21">
                  <c:v>Happiness</c:v>
                </c:pt>
              </c:strCache>
            </c:strRef>
          </c:cat>
          <c:val>
            <c:numRef>
              <c:f>'Ghyst EI Test Results'!$S$2:$S$23</c:f>
              <c:numCache>
                <c:formatCode>General</c:formatCode>
                <c:ptCount val="22"/>
                <c:pt idx="1">
                  <c:v>0</c:v>
                </c:pt>
                <c:pt idx="2">
                  <c:v>0</c:v>
                </c:pt>
                <c:pt idx="3">
                  <c:v>0</c:v>
                </c:pt>
                <c:pt idx="5">
                  <c:v>0</c:v>
                </c:pt>
                <c:pt idx="6">
                  <c:v>0</c:v>
                </c:pt>
                <c:pt idx="7">
                  <c:v>0</c:v>
                </c:pt>
                <c:pt idx="9">
                  <c:v>0</c:v>
                </c:pt>
                <c:pt idx="10">
                  <c:v>0</c:v>
                </c:pt>
                <c:pt idx="11">
                  <c:v>0</c:v>
                </c:pt>
                <c:pt idx="13">
                  <c:v>0</c:v>
                </c:pt>
                <c:pt idx="14">
                  <c:v>0</c:v>
                </c:pt>
                <c:pt idx="15">
                  <c:v>0</c:v>
                </c:pt>
                <c:pt idx="17">
                  <c:v>0</c:v>
                </c:pt>
                <c:pt idx="18">
                  <c:v>0</c:v>
                </c:pt>
                <c:pt idx="19">
                  <c:v>0</c:v>
                </c:pt>
                <c:pt idx="21">
                  <c:v>0</c:v>
                </c:pt>
              </c:numCache>
            </c:numRef>
          </c:val>
          <c:extLst>
            <c:ext xmlns:c16="http://schemas.microsoft.com/office/drawing/2014/chart" uri="{C3380CC4-5D6E-409C-BE32-E72D297353CC}">
              <c16:uniqueId val="{00000001-695E-8F4D-A159-D19B10CB5591}"/>
            </c:ext>
          </c:extLst>
        </c:ser>
        <c:dLbls>
          <c:showLegendKey val="0"/>
          <c:showVal val="0"/>
          <c:showCatName val="0"/>
          <c:showSerName val="0"/>
          <c:showPercent val="0"/>
          <c:showBubbleSize val="0"/>
        </c:dLbls>
        <c:gapWidth val="75"/>
        <c:overlap val="-25"/>
        <c:axId val="-12500032"/>
        <c:axId val="-12497712"/>
      </c:barChart>
      <c:catAx>
        <c:axId val="-12500032"/>
        <c:scaling>
          <c:orientation val="maxMin"/>
        </c:scaling>
        <c:delete val="0"/>
        <c:axPos val="l"/>
        <c:numFmt formatCode="General" sourceLinked="0"/>
        <c:majorTickMark val="none"/>
        <c:minorTickMark val="none"/>
        <c:tickLblPos val="nextTo"/>
        <c:crossAx val="-12497712"/>
        <c:crosses val="autoZero"/>
        <c:auto val="1"/>
        <c:lblAlgn val="ctr"/>
        <c:lblOffset val="100"/>
        <c:noMultiLvlLbl val="0"/>
      </c:catAx>
      <c:valAx>
        <c:axId val="-12497712"/>
        <c:scaling>
          <c:orientation val="minMax"/>
          <c:max val="15"/>
          <c:min val="3"/>
        </c:scaling>
        <c:delete val="0"/>
        <c:axPos val="t"/>
        <c:majorGridlines/>
        <c:numFmt formatCode="General" sourceLinked="1"/>
        <c:majorTickMark val="none"/>
        <c:minorTickMark val="none"/>
        <c:tickLblPos val="nextTo"/>
        <c:spPr>
          <a:ln w="9525">
            <a:noFill/>
          </a:ln>
        </c:spPr>
        <c:crossAx val="-12500032"/>
        <c:crosses val="autoZero"/>
        <c:crossBetween val="between"/>
        <c:majorUnit val="1"/>
      </c:valAx>
      <c:spPr>
        <a:noFill/>
      </c:spPr>
    </c:plotArea>
    <c:legend>
      <c:legendPos val="b"/>
      <c:overlay val="0"/>
    </c:legend>
    <c:plotVisOnly val="1"/>
    <c:dispBlanksAs val="gap"/>
    <c:showDLblsOverMax val="0"/>
  </c:chart>
  <c:spPr>
    <a:solidFill>
      <a:schemeClr val="bg2">
        <a:lumMod val="90000"/>
      </a:schemeClr>
    </a:solidFill>
    <a:scene3d>
      <a:camera prst="orthographicFront"/>
      <a:lightRig rig="threePt" dir="t"/>
    </a:scene3d>
    <a:sp3d>
      <a:bevelT/>
      <a:bevelB/>
    </a:sp3d>
  </c:spPr>
  <c:printSettings>
    <c:headerFooter/>
    <c:pageMargins b="0.750000000000002" l="0.70000000000000195" r="0.70000000000000195" t="0.750000000000002"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Composite Graph</a:t>
            </a:r>
          </a:p>
        </c:rich>
      </c:tx>
      <c:overlay val="0"/>
    </c:title>
    <c:autoTitleDeleted val="0"/>
    <c:plotArea>
      <c:layout/>
      <c:barChart>
        <c:barDir val="bar"/>
        <c:grouping val="clustered"/>
        <c:varyColors val="0"/>
        <c:ser>
          <c:idx val="0"/>
          <c:order val="0"/>
          <c:tx>
            <c:strRef>
              <c:f>'Ghyst EI Test Results'!$W$1</c:f>
              <c:strCache>
                <c:ptCount val="1"/>
                <c:pt idx="0">
                  <c:v>Score 1</c:v>
                </c:pt>
              </c:strCache>
            </c:strRef>
          </c:tx>
          <c:invertIfNegative val="0"/>
          <c:cat>
            <c:strRef>
              <c:f>'Ghyst EI Test Results'!$V$2:$V$6</c:f>
              <c:strCache>
                <c:ptCount val="5"/>
                <c:pt idx="0">
                  <c:v>SELF-PERCEPTION</c:v>
                </c:pt>
                <c:pt idx="1">
                  <c:v>SELF-EXPRESSION</c:v>
                </c:pt>
                <c:pt idx="2">
                  <c:v>INTERPERSONAL</c:v>
                </c:pt>
                <c:pt idx="3">
                  <c:v>DECISION MAKING</c:v>
                </c:pt>
                <c:pt idx="4">
                  <c:v>STRESS MANAGEMENT</c:v>
                </c:pt>
              </c:strCache>
            </c:strRef>
          </c:cat>
          <c:val>
            <c:numRef>
              <c:f>'Ghyst EI Test Results'!$W$2:$W$6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AF05-0944-9FA3-B181D9AD89D7}"/>
            </c:ext>
          </c:extLst>
        </c:ser>
        <c:ser>
          <c:idx val="1"/>
          <c:order val="1"/>
          <c:tx>
            <c:strRef>
              <c:f>'Ghyst EI Test Results'!$X$1</c:f>
              <c:strCache>
                <c:ptCount val="1"/>
                <c:pt idx="0">
                  <c:v>Score 2</c:v>
                </c:pt>
              </c:strCache>
            </c:strRef>
          </c:tx>
          <c:invertIfNegative val="0"/>
          <c:cat>
            <c:strRef>
              <c:f>'Ghyst EI Test Results'!$V$2:$V$6</c:f>
              <c:strCache>
                <c:ptCount val="5"/>
                <c:pt idx="0">
                  <c:v>SELF-PERCEPTION</c:v>
                </c:pt>
                <c:pt idx="1">
                  <c:v>SELF-EXPRESSION</c:v>
                </c:pt>
                <c:pt idx="2">
                  <c:v>INTERPERSONAL</c:v>
                </c:pt>
                <c:pt idx="3">
                  <c:v>DECISION MAKING</c:v>
                </c:pt>
                <c:pt idx="4">
                  <c:v>STRESS MANAGEMENT</c:v>
                </c:pt>
              </c:strCache>
            </c:strRef>
          </c:cat>
          <c:val>
            <c:numRef>
              <c:f>'Ghyst EI Test Results'!$X$2:$X$6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AF05-0944-9FA3-B181D9AD89D7}"/>
            </c:ext>
          </c:extLst>
        </c:ser>
        <c:dLbls>
          <c:showLegendKey val="0"/>
          <c:showVal val="0"/>
          <c:showCatName val="0"/>
          <c:showSerName val="0"/>
          <c:showPercent val="0"/>
          <c:showBubbleSize val="0"/>
        </c:dLbls>
        <c:gapWidth val="150"/>
        <c:axId val="67808960"/>
        <c:axId val="67811280"/>
      </c:barChart>
      <c:catAx>
        <c:axId val="67808960"/>
        <c:scaling>
          <c:orientation val="maxMin"/>
        </c:scaling>
        <c:delete val="0"/>
        <c:axPos val="l"/>
        <c:numFmt formatCode="General" sourceLinked="0"/>
        <c:majorTickMark val="out"/>
        <c:minorTickMark val="none"/>
        <c:tickLblPos val="nextTo"/>
        <c:crossAx val="67811280"/>
        <c:crosses val="autoZero"/>
        <c:auto val="1"/>
        <c:lblAlgn val="ctr"/>
        <c:lblOffset val="100"/>
        <c:noMultiLvlLbl val="0"/>
      </c:catAx>
      <c:valAx>
        <c:axId val="67811280"/>
        <c:scaling>
          <c:orientation val="minMax"/>
          <c:max val="45"/>
        </c:scaling>
        <c:delete val="0"/>
        <c:axPos val="b"/>
        <c:majorGridlines/>
        <c:numFmt formatCode="General" sourceLinked="1"/>
        <c:majorTickMark val="out"/>
        <c:minorTickMark val="none"/>
        <c:tickLblPos val="low"/>
        <c:crossAx val="67808960"/>
        <c:crosses val="max"/>
        <c:crossBetween val="between"/>
      </c:valAx>
      <c:spPr>
        <a:noFill/>
      </c:spPr>
    </c:plotArea>
    <c:legend>
      <c:legendPos val="b"/>
      <c:overlay val="0"/>
    </c:legend>
    <c:plotVisOnly val="1"/>
    <c:dispBlanksAs val="gap"/>
    <c:showDLblsOverMax val="0"/>
  </c:chart>
  <c:spPr>
    <a:solidFill>
      <a:schemeClr val="bg2">
        <a:lumMod val="90000"/>
      </a:schemeClr>
    </a:solidFill>
    <a:scene3d>
      <a:camera prst="orthographicFront"/>
      <a:lightRig rig="threePt" dir="t"/>
    </a:scene3d>
    <a:sp3d>
      <a:bevelT/>
    </a:sp3d>
  </c:spPr>
  <c:printSettings>
    <c:headerFooter/>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Results Change Between Test 1/Test 2</a:t>
            </a:r>
          </a:p>
        </c:rich>
      </c:tx>
      <c:overlay val="0"/>
    </c:title>
    <c:autoTitleDeleted val="0"/>
    <c:plotArea>
      <c:layout/>
      <c:barChart>
        <c:barDir val="bar"/>
        <c:grouping val="clustered"/>
        <c:varyColors val="0"/>
        <c:ser>
          <c:idx val="0"/>
          <c:order val="0"/>
          <c:tx>
            <c:v>Change</c:v>
          </c:tx>
          <c:invertIfNegative val="0"/>
          <c:cat>
            <c:strRef>
              <c:f>'Ghyst EI Test Change'!$U$2:$U$23</c:f>
              <c:strCache>
                <c:ptCount val="22"/>
                <c:pt idx="0">
                  <c:v>SELF-PERCEPTION</c:v>
                </c:pt>
                <c:pt idx="1">
                  <c:v>Self-Regard</c:v>
                </c:pt>
                <c:pt idx="2">
                  <c:v>Self-Actualization</c:v>
                </c:pt>
                <c:pt idx="3">
                  <c:v>Emotional Self-Awareness</c:v>
                </c:pt>
                <c:pt idx="4">
                  <c:v>SELF-EXPRESSION</c:v>
                </c:pt>
                <c:pt idx="5">
                  <c:v>Emotional Expression</c:v>
                </c:pt>
                <c:pt idx="6">
                  <c:v>Assertiveness</c:v>
                </c:pt>
                <c:pt idx="7">
                  <c:v>Independence</c:v>
                </c:pt>
                <c:pt idx="8">
                  <c:v>INTERPERSONAL</c:v>
                </c:pt>
                <c:pt idx="9">
                  <c:v>Interpersonal Relationship</c:v>
                </c:pt>
                <c:pt idx="10">
                  <c:v>Empathy</c:v>
                </c:pt>
                <c:pt idx="11">
                  <c:v>Social Responsibility</c:v>
                </c:pt>
                <c:pt idx="12">
                  <c:v>DECISION MAKING</c:v>
                </c:pt>
                <c:pt idx="13">
                  <c:v>Problem Solving</c:v>
                </c:pt>
                <c:pt idx="14">
                  <c:v>Reality Testing</c:v>
                </c:pt>
                <c:pt idx="15">
                  <c:v>Impulse Control</c:v>
                </c:pt>
                <c:pt idx="16">
                  <c:v>STRESS MANAGEMENT</c:v>
                </c:pt>
                <c:pt idx="17">
                  <c:v>Flexibility</c:v>
                </c:pt>
                <c:pt idx="18">
                  <c:v>Stress Tolerance</c:v>
                </c:pt>
                <c:pt idx="19">
                  <c:v>Optimism</c:v>
                </c:pt>
                <c:pt idx="20">
                  <c:v>WELL BEING INDICATOR</c:v>
                </c:pt>
                <c:pt idx="21">
                  <c:v>Happiness</c:v>
                </c:pt>
              </c:strCache>
            </c:strRef>
          </c:cat>
          <c:val>
            <c:numRef>
              <c:f>'Ghyst EI Test Change'!$V$2:$V$23</c:f>
              <c:numCache>
                <c:formatCode>General</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0-B626-EE47-B2AB-2DEF98776F2F}"/>
            </c:ext>
          </c:extLst>
        </c:ser>
        <c:dLbls>
          <c:showLegendKey val="0"/>
          <c:showVal val="0"/>
          <c:showCatName val="0"/>
          <c:showSerName val="0"/>
          <c:showPercent val="0"/>
          <c:showBubbleSize val="0"/>
        </c:dLbls>
        <c:gapWidth val="75"/>
        <c:axId val="67914144"/>
        <c:axId val="67916464"/>
      </c:barChart>
      <c:catAx>
        <c:axId val="67914144"/>
        <c:scaling>
          <c:orientation val="maxMin"/>
        </c:scaling>
        <c:delete val="0"/>
        <c:axPos val="l"/>
        <c:numFmt formatCode="General" sourceLinked="0"/>
        <c:majorTickMark val="cross"/>
        <c:minorTickMark val="none"/>
        <c:tickLblPos val="low"/>
        <c:crossAx val="67916464"/>
        <c:crosses val="autoZero"/>
        <c:auto val="1"/>
        <c:lblAlgn val="ctr"/>
        <c:lblOffset val="100"/>
        <c:noMultiLvlLbl val="0"/>
      </c:catAx>
      <c:valAx>
        <c:axId val="67916464"/>
        <c:scaling>
          <c:orientation val="minMax"/>
          <c:max val="5"/>
          <c:min val="-5"/>
        </c:scaling>
        <c:delete val="0"/>
        <c:axPos val="t"/>
        <c:majorGridlines/>
        <c:numFmt formatCode="General" sourceLinked="1"/>
        <c:majorTickMark val="none"/>
        <c:minorTickMark val="none"/>
        <c:tickLblPos val="nextTo"/>
        <c:spPr>
          <a:ln w="9525">
            <a:noFill/>
          </a:ln>
        </c:spPr>
        <c:crossAx val="67914144"/>
        <c:crosses val="autoZero"/>
        <c:crossBetween val="between"/>
        <c:majorUnit val="1"/>
      </c:valAx>
      <c:spPr>
        <a:noFill/>
      </c:spPr>
    </c:plotArea>
    <c:legend>
      <c:legendPos val="b"/>
      <c:overlay val="0"/>
    </c:legend>
    <c:plotVisOnly val="1"/>
    <c:dispBlanksAs val="gap"/>
    <c:showDLblsOverMax val="0"/>
  </c:chart>
  <c:spPr>
    <a:solidFill>
      <a:schemeClr val="bg2">
        <a:lumMod val="90000"/>
      </a:schemeClr>
    </a:solidFill>
    <a:scene3d>
      <a:camera prst="orthographicFront"/>
      <a:lightRig rig="threePt" dir="t"/>
    </a:scene3d>
    <a:sp3d>
      <a:bevelT/>
      <a:bevelB/>
    </a:sp3d>
  </c:spPr>
  <c:printSettings>
    <c:headerFooter/>
    <c:pageMargins b="0.750000000000003" l="0.70000000000000295" r="0.70000000000000295" t="0.750000000000003"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Composite Change</a:t>
            </a:r>
          </a:p>
        </c:rich>
      </c:tx>
      <c:overlay val="0"/>
    </c:title>
    <c:autoTitleDeleted val="0"/>
    <c:plotArea>
      <c:layout/>
      <c:barChart>
        <c:barDir val="bar"/>
        <c:grouping val="clustered"/>
        <c:varyColors val="0"/>
        <c:ser>
          <c:idx val="0"/>
          <c:order val="0"/>
          <c:tx>
            <c:v>Change</c:v>
          </c:tx>
          <c:invertIfNegative val="0"/>
          <c:cat>
            <c:strRef>
              <c:f>'Ghyst EI Test Change'!$AA$2:$AA$6</c:f>
              <c:strCache>
                <c:ptCount val="5"/>
                <c:pt idx="0">
                  <c:v>Self-Perception</c:v>
                </c:pt>
                <c:pt idx="1">
                  <c:v>Self-Expression</c:v>
                </c:pt>
                <c:pt idx="2">
                  <c:v>Interpersonal</c:v>
                </c:pt>
                <c:pt idx="3">
                  <c:v>Decision Making</c:v>
                </c:pt>
                <c:pt idx="4">
                  <c:v>Stress Management</c:v>
                </c:pt>
              </c:strCache>
            </c:strRef>
          </c:cat>
          <c:val>
            <c:numRef>
              <c:f>'Ghyst EI Test Change'!$AB$2:$AB$6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D826-504F-90F6-4B7438C3B2C6}"/>
            </c:ext>
          </c:extLst>
        </c:ser>
        <c:dLbls>
          <c:showLegendKey val="0"/>
          <c:showVal val="0"/>
          <c:showCatName val="0"/>
          <c:showSerName val="0"/>
          <c:showPercent val="0"/>
          <c:showBubbleSize val="0"/>
        </c:dLbls>
        <c:gapWidth val="150"/>
        <c:axId val="67411600"/>
        <c:axId val="70056448"/>
      </c:barChart>
      <c:catAx>
        <c:axId val="67411600"/>
        <c:scaling>
          <c:orientation val="maxMin"/>
        </c:scaling>
        <c:delete val="0"/>
        <c:axPos val="l"/>
        <c:numFmt formatCode="General" sourceLinked="0"/>
        <c:majorTickMark val="out"/>
        <c:minorTickMark val="none"/>
        <c:tickLblPos val="low"/>
        <c:crossAx val="70056448"/>
        <c:crossesAt val="0"/>
        <c:auto val="0"/>
        <c:lblAlgn val="ctr"/>
        <c:lblOffset val="100"/>
        <c:noMultiLvlLbl val="0"/>
      </c:catAx>
      <c:valAx>
        <c:axId val="70056448"/>
        <c:scaling>
          <c:orientation val="minMax"/>
          <c:max val="15"/>
          <c:min val="-15"/>
        </c:scaling>
        <c:delete val="0"/>
        <c:axPos val="t"/>
        <c:majorGridlines/>
        <c:numFmt formatCode="0" sourceLinked="1"/>
        <c:majorTickMark val="out"/>
        <c:minorTickMark val="none"/>
        <c:tickLblPos val="nextTo"/>
        <c:crossAx val="67411600"/>
        <c:crossesAt val="1"/>
        <c:crossBetween val="between"/>
        <c:majorUnit val="3"/>
      </c:valAx>
      <c:spPr>
        <a:noFill/>
      </c:spPr>
    </c:plotArea>
    <c:legend>
      <c:legendPos val="b"/>
      <c:overlay val="0"/>
    </c:legend>
    <c:plotVisOnly val="1"/>
    <c:dispBlanksAs val="gap"/>
    <c:showDLblsOverMax val="0"/>
  </c:chart>
  <c:spPr>
    <a:solidFill>
      <a:schemeClr val="bg2">
        <a:lumMod val="90000"/>
      </a:schemeClr>
    </a:solidFill>
    <a:scene3d>
      <a:camera prst="orthographicFront"/>
      <a:lightRig rig="threePt" dir="t"/>
    </a:scene3d>
    <a:sp3d>
      <a:bevelT/>
    </a:sp3d>
  </c:sp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8" Type="http://schemas.openxmlformats.org/officeDocument/2006/relationships/image" Target="../media/image9.jpg"/><Relationship Id="rId3" Type="http://schemas.openxmlformats.org/officeDocument/2006/relationships/image" Target="../media/image4.jpg"/><Relationship Id="rId7" Type="http://schemas.openxmlformats.org/officeDocument/2006/relationships/image" Target="../media/image8.jpg"/><Relationship Id="rId2" Type="http://schemas.openxmlformats.org/officeDocument/2006/relationships/image" Target="../media/image3.jpg"/><Relationship Id="rId1" Type="http://schemas.openxmlformats.org/officeDocument/2006/relationships/image" Target="../media/image2.jpg"/><Relationship Id="rId6" Type="http://schemas.openxmlformats.org/officeDocument/2006/relationships/image" Target="../media/image7.jpg"/><Relationship Id="rId5" Type="http://schemas.openxmlformats.org/officeDocument/2006/relationships/image" Target="../media/image6.jpg"/><Relationship Id="rId10" Type="http://schemas.openxmlformats.org/officeDocument/2006/relationships/image" Target="../media/image11.jpg"/><Relationship Id="rId4" Type="http://schemas.openxmlformats.org/officeDocument/2006/relationships/image" Target="../media/image5.jpg"/><Relationship Id="rId9" Type="http://schemas.openxmlformats.org/officeDocument/2006/relationships/image" Target="../media/image10.jpg"/></Relationships>
</file>

<file path=xl/drawings/drawing1.xml><?xml version="1.0" encoding="utf-8"?>
<xdr:wsDr xmlns:xdr="http://schemas.openxmlformats.org/drawingml/2006/spreadsheetDrawing" xmlns:a="http://schemas.openxmlformats.org/drawingml/2006/main">
  <xdr:twoCellAnchor editAs="oneCell">
    <xdr:from>
      <xdr:col>6</xdr:col>
      <xdr:colOff>394375</xdr:colOff>
      <xdr:row>0</xdr:row>
      <xdr:rowOff>165100</xdr:rowOff>
    </xdr:from>
    <xdr:to>
      <xdr:col>8</xdr:col>
      <xdr:colOff>357426</xdr:colOff>
      <xdr:row>11</xdr:row>
      <xdr:rowOff>165100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89825" y="165100"/>
          <a:ext cx="1220351" cy="2095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85726</xdr:colOff>
      <xdr:row>0</xdr:row>
      <xdr:rowOff>66675</xdr:rowOff>
    </xdr:from>
    <xdr:to>
      <xdr:col>13</xdr:col>
      <xdr:colOff>520051</xdr:colOff>
      <xdr:row>39</xdr:row>
      <xdr:rowOff>140025</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15875</xdr:colOff>
      <xdr:row>7</xdr:row>
      <xdr:rowOff>120650</xdr:rowOff>
    </xdr:from>
    <xdr:to>
      <xdr:col>24</xdr:col>
      <xdr:colOff>0</xdr:colOff>
      <xdr:row>22</xdr:row>
      <xdr:rowOff>143150</xdr:rowOff>
    </xdr:to>
    <xdr:graphicFrame macro="">
      <xdr:nvGraphicFramePr>
        <xdr:cNvPr id="6" name="Chart 5">
          <a:extLst>
            <a:ext uri="{FF2B5EF4-FFF2-40B4-BE49-F238E27FC236}">
              <a16:creationId xmlns:a16="http://schemas.microsoft.com/office/drawing/2014/main" id="{00000000-0008-0000-0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0</xdr:row>
      <xdr:rowOff>66674</xdr:rowOff>
    </xdr:from>
    <xdr:to>
      <xdr:col>14</xdr:col>
      <xdr:colOff>498075</xdr:colOff>
      <xdr:row>39</xdr:row>
      <xdr:rowOff>140024</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0</xdr:colOff>
      <xdr:row>7</xdr:row>
      <xdr:rowOff>101600</xdr:rowOff>
    </xdr:from>
    <xdr:to>
      <xdr:col>27</xdr:col>
      <xdr:colOff>3225</xdr:colOff>
      <xdr:row>22</xdr:row>
      <xdr:rowOff>124100</xdr:rowOff>
    </xdr:to>
    <xdr:graphicFrame macro="">
      <xdr:nvGraphicFramePr>
        <xdr:cNvPr id="4" name="Chart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166687</xdr:colOff>
      <xdr:row>135</xdr:row>
      <xdr:rowOff>381000</xdr:rowOff>
    </xdr:from>
    <xdr:to>
      <xdr:col>0</xdr:col>
      <xdr:colOff>3766687</xdr:colOff>
      <xdr:row>135</xdr:row>
      <xdr:rowOff>2784000</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6687" y="41790938"/>
          <a:ext cx="3600000" cy="2403000"/>
        </a:xfrm>
        <a:prstGeom prst="rect">
          <a:avLst/>
        </a:prstGeom>
      </xdr:spPr>
    </xdr:pic>
    <xdr:clientData/>
  </xdr:twoCellAnchor>
  <xdr:twoCellAnchor editAs="oneCell">
    <xdr:from>
      <xdr:col>0</xdr:col>
      <xdr:colOff>130968</xdr:colOff>
      <xdr:row>165</xdr:row>
      <xdr:rowOff>178593</xdr:rowOff>
    </xdr:from>
    <xdr:to>
      <xdr:col>0</xdr:col>
      <xdr:colOff>2002968</xdr:colOff>
      <xdr:row>165</xdr:row>
      <xdr:rowOff>2986593</xdr:rowOff>
    </xdr:to>
    <xdr:pic>
      <xdr:nvPicPr>
        <xdr:cNvPr id="28" name="Picture 27">
          <a:extLst>
            <a:ext uri="{FF2B5EF4-FFF2-40B4-BE49-F238E27FC236}">
              <a16:creationId xmlns:a16="http://schemas.microsoft.com/office/drawing/2014/main" id="{00000000-0008-0000-0500-00001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0968" y="53185218"/>
          <a:ext cx="1872000" cy="2808000"/>
        </a:xfrm>
        <a:prstGeom prst="rect">
          <a:avLst/>
        </a:prstGeom>
      </xdr:spPr>
    </xdr:pic>
    <xdr:clientData/>
  </xdr:twoCellAnchor>
  <xdr:twoCellAnchor editAs="oneCell">
    <xdr:from>
      <xdr:col>0</xdr:col>
      <xdr:colOff>190501</xdr:colOff>
      <xdr:row>193</xdr:row>
      <xdr:rowOff>333374</xdr:rowOff>
    </xdr:from>
    <xdr:to>
      <xdr:col>0</xdr:col>
      <xdr:colOff>3790501</xdr:colOff>
      <xdr:row>193</xdr:row>
      <xdr:rowOff>2898374</xdr:rowOff>
    </xdr:to>
    <xdr:pic>
      <xdr:nvPicPr>
        <xdr:cNvPr id="40" name="Picture 39">
          <a:extLst>
            <a:ext uri="{FF2B5EF4-FFF2-40B4-BE49-F238E27FC236}">
              <a16:creationId xmlns:a16="http://schemas.microsoft.com/office/drawing/2014/main" id="{00000000-0008-0000-0500-000028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90501" y="65793937"/>
          <a:ext cx="3600000" cy="2565000"/>
        </a:xfrm>
        <a:prstGeom prst="rect">
          <a:avLst/>
        </a:prstGeom>
      </xdr:spPr>
    </xdr:pic>
    <xdr:clientData/>
  </xdr:twoCellAnchor>
  <xdr:twoCellAnchor editAs="oneCell">
    <xdr:from>
      <xdr:col>0</xdr:col>
      <xdr:colOff>166687</xdr:colOff>
      <xdr:row>223</xdr:row>
      <xdr:rowOff>416719</xdr:rowOff>
    </xdr:from>
    <xdr:to>
      <xdr:col>0</xdr:col>
      <xdr:colOff>3766687</xdr:colOff>
      <xdr:row>223</xdr:row>
      <xdr:rowOff>2819719</xdr:rowOff>
    </xdr:to>
    <xdr:pic>
      <xdr:nvPicPr>
        <xdr:cNvPr id="41" name="Picture 40">
          <a:extLst>
            <a:ext uri="{FF2B5EF4-FFF2-40B4-BE49-F238E27FC236}">
              <a16:creationId xmlns:a16="http://schemas.microsoft.com/office/drawing/2014/main" id="{00000000-0008-0000-0500-000029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66687" y="77724000"/>
          <a:ext cx="3600000" cy="2403000"/>
        </a:xfrm>
        <a:prstGeom prst="rect">
          <a:avLst/>
        </a:prstGeom>
      </xdr:spPr>
    </xdr:pic>
    <xdr:clientData/>
  </xdr:twoCellAnchor>
  <xdr:twoCellAnchor editAs="oneCell">
    <xdr:from>
      <xdr:col>0</xdr:col>
      <xdr:colOff>226219</xdr:colOff>
      <xdr:row>249</xdr:row>
      <xdr:rowOff>500062</xdr:rowOff>
    </xdr:from>
    <xdr:to>
      <xdr:col>0</xdr:col>
      <xdr:colOff>3826219</xdr:colOff>
      <xdr:row>249</xdr:row>
      <xdr:rowOff>2732062</xdr:rowOff>
    </xdr:to>
    <xdr:pic>
      <xdr:nvPicPr>
        <xdr:cNvPr id="42" name="Picture 41">
          <a:extLst>
            <a:ext uri="{FF2B5EF4-FFF2-40B4-BE49-F238E27FC236}">
              <a16:creationId xmlns:a16="http://schemas.microsoft.com/office/drawing/2014/main" id="{00000000-0008-0000-0500-00002A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26219" y="87820500"/>
          <a:ext cx="3600000" cy="2232000"/>
        </a:xfrm>
        <a:prstGeom prst="rect">
          <a:avLst/>
        </a:prstGeom>
      </xdr:spPr>
    </xdr:pic>
    <xdr:clientData/>
  </xdr:twoCellAnchor>
  <xdr:twoCellAnchor editAs="oneCell">
    <xdr:from>
      <xdr:col>0</xdr:col>
      <xdr:colOff>214312</xdr:colOff>
      <xdr:row>279</xdr:row>
      <xdr:rowOff>261937</xdr:rowOff>
    </xdr:from>
    <xdr:to>
      <xdr:col>0</xdr:col>
      <xdr:colOff>3814312</xdr:colOff>
      <xdr:row>279</xdr:row>
      <xdr:rowOff>2961937</xdr:rowOff>
    </xdr:to>
    <xdr:pic>
      <xdr:nvPicPr>
        <xdr:cNvPr id="43" name="Picture 42">
          <a:extLst>
            <a:ext uri="{FF2B5EF4-FFF2-40B4-BE49-F238E27FC236}">
              <a16:creationId xmlns:a16="http://schemas.microsoft.com/office/drawing/2014/main" id="{00000000-0008-0000-0500-00002B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14312" y="99036187"/>
          <a:ext cx="3600000" cy="2700000"/>
        </a:xfrm>
        <a:prstGeom prst="rect">
          <a:avLst/>
        </a:prstGeom>
      </xdr:spPr>
    </xdr:pic>
    <xdr:clientData/>
  </xdr:twoCellAnchor>
  <xdr:twoCellAnchor editAs="oneCell">
    <xdr:from>
      <xdr:col>0</xdr:col>
      <xdr:colOff>130969</xdr:colOff>
      <xdr:row>303</xdr:row>
      <xdr:rowOff>154781</xdr:rowOff>
    </xdr:from>
    <xdr:to>
      <xdr:col>0</xdr:col>
      <xdr:colOff>1822969</xdr:colOff>
      <xdr:row>303</xdr:row>
      <xdr:rowOff>3022721</xdr:rowOff>
    </xdr:to>
    <xdr:pic>
      <xdr:nvPicPr>
        <xdr:cNvPr id="44" name="Picture 43">
          <a:extLst>
            <a:ext uri="{FF2B5EF4-FFF2-40B4-BE49-F238E27FC236}">
              <a16:creationId xmlns:a16="http://schemas.microsoft.com/office/drawing/2014/main" id="{00000000-0008-0000-0500-00002C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30969" y="107751562"/>
          <a:ext cx="1692000" cy="2867940"/>
        </a:xfrm>
        <a:prstGeom prst="rect">
          <a:avLst/>
        </a:prstGeom>
      </xdr:spPr>
    </xdr:pic>
    <xdr:clientData/>
  </xdr:twoCellAnchor>
  <xdr:twoCellAnchor editAs="oneCell">
    <xdr:from>
      <xdr:col>0</xdr:col>
      <xdr:colOff>166688</xdr:colOff>
      <xdr:row>329</xdr:row>
      <xdr:rowOff>95250</xdr:rowOff>
    </xdr:from>
    <xdr:to>
      <xdr:col>0</xdr:col>
      <xdr:colOff>1858688</xdr:colOff>
      <xdr:row>329</xdr:row>
      <xdr:rowOff>2963190</xdr:rowOff>
    </xdr:to>
    <xdr:pic>
      <xdr:nvPicPr>
        <xdr:cNvPr id="45" name="Picture 44">
          <a:extLst>
            <a:ext uri="{FF2B5EF4-FFF2-40B4-BE49-F238E27FC236}">
              <a16:creationId xmlns:a16="http://schemas.microsoft.com/office/drawing/2014/main" id="{00000000-0008-0000-0500-00002D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66688" y="116716969"/>
          <a:ext cx="1692000" cy="2867940"/>
        </a:xfrm>
        <a:prstGeom prst="rect">
          <a:avLst/>
        </a:prstGeom>
      </xdr:spPr>
    </xdr:pic>
    <xdr:clientData/>
  </xdr:twoCellAnchor>
  <xdr:twoCellAnchor editAs="oneCell">
    <xdr:from>
      <xdr:col>0</xdr:col>
      <xdr:colOff>154780</xdr:colOff>
      <xdr:row>355</xdr:row>
      <xdr:rowOff>166688</xdr:rowOff>
    </xdr:from>
    <xdr:to>
      <xdr:col>0</xdr:col>
      <xdr:colOff>3394780</xdr:colOff>
      <xdr:row>355</xdr:row>
      <xdr:rowOff>2944988</xdr:rowOff>
    </xdr:to>
    <xdr:pic>
      <xdr:nvPicPr>
        <xdr:cNvPr id="46" name="Picture 45">
          <a:extLst>
            <a:ext uri="{FF2B5EF4-FFF2-40B4-BE49-F238E27FC236}">
              <a16:creationId xmlns:a16="http://schemas.microsoft.com/office/drawing/2014/main" id="{00000000-0008-0000-0500-00002E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54780" y="125408532"/>
          <a:ext cx="3240000" cy="2778300"/>
        </a:xfrm>
        <a:prstGeom prst="rect">
          <a:avLst/>
        </a:prstGeom>
      </xdr:spPr>
    </xdr:pic>
    <xdr:clientData/>
  </xdr:twoCellAnchor>
  <xdr:twoCellAnchor editAs="oneCell">
    <xdr:from>
      <xdr:col>0</xdr:col>
      <xdr:colOff>130969</xdr:colOff>
      <xdr:row>381</xdr:row>
      <xdr:rowOff>107157</xdr:rowOff>
    </xdr:from>
    <xdr:to>
      <xdr:col>0</xdr:col>
      <xdr:colOff>2038969</xdr:colOff>
      <xdr:row>381</xdr:row>
      <xdr:rowOff>2973927</xdr:rowOff>
    </xdr:to>
    <xdr:pic>
      <xdr:nvPicPr>
        <xdr:cNvPr id="47" name="Picture 46">
          <a:extLst>
            <a:ext uri="{FF2B5EF4-FFF2-40B4-BE49-F238E27FC236}">
              <a16:creationId xmlns:a16="http://schemas.microsoft.com/office/drawing/2014/main" id="{00000000-0008-0000-0500-00002F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130969" y="133647657"/>
          <a:ext cx="1908000" cy="2866770"/>
        </a:xfrm>
        <a:prstGeom prst="rect">
          <a:avLst/>
        </a:prstGeom>
      </xdr:spPr>
    </xdr:pic>
    <xdr:clientData/>
  </xdr:twoCellAnchor>
  <xdr:twoCellAnchor editAs="oneCell">
    <xdr:from>
      <xdr:col>0</xdr:col>
      <xdr:colOff>130969</xdr:colOff>
      <xdr:row>409</xdr:row>
      <xdr:rowOff>345281</xdr:rowOff>
    </xdr:from>
    <xdr:to>
      <xdr:col>0</xdr:col>
      <xdr:colOff>3730969</xdr:colOff>
      <xdr:row>409</xdr:row>
      <xdr:rowOff>2748281</xdr:rowOff>
    </xdr:to>
    <xdr:pic>
      <xdr:nvPicPr>
        <xdr:cNvPr id="48" name="Picture 47">
          <a:extLst>
            <a:ext uri="{FF2B5EF4-FFF2-40B4-BE49-F238E27FC236}">
              <a16:creationId xmlns:a16="http://schemas.microsoft.com/office/drawing/2014/main" id="{00000000-0008-0000-0500-00003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30969" y="142851187"/>
          <a:ext cx="3600000" cy="24030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2:G50" totalsRowShown="0" headerRowDxfId="33" headerRowBorderDxfId="32" tableBorderDxfId="31">
  <tableColumns count="7">
    <tableColumn id="1" xr3:uid="{00000000-0010-0000-0000-000001000000}" name=" " dataDxfId="30"/>
    <tableColumn id="2" xr3:uid="{00000000-0010-0000-0000-000002000000}" name="Point Value" dataDxfId="29"/>
    <tableColumn id="3" xr3:uid="{00000000-0010-0000-0000-000003000000}" name="5" dataDxfId="28"/>
    <tableColumn id="4" xr3:uid="{00000000-0010-0000-0000-000004000000}" name="4" dataDxfId="27"/>
    <tableColumn id="5" xr3:uid="{00000000-0010-0000-0000-000005000000}" name="3" dataDxfId="26"/>
    <tableColumn id="6" xr3:uid="{00000000-0010-0000-0000-000006000000}" name="2" dataDxfId="25"/>
    <tableColumn id="7" xr3:uid="{00000000-0010-0000-0000-000007000000}" name="1" dataDxfId="24"/>
  </tableColumns>
  <tableStyleInfo name="TableStyleMedium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32" displayName="Table32" ref="A2:G50" totalsRowShown="0" headerRowDxfId="9" headerRowBorderDxfId="8" tableBorderDxfId="7">
  <tableColumns count="7">
    <tableColumn id="1" xr3:uid="{00000000-0010-0000-0100-000001000000}" name=" " dataDxfId="6"/>
    <tableColumn id="2" xr3:uid="{00000000-0010-0000-0100-000002000000}" name="Point Value" dataDxfId="5"/>
    <tableColumn id="3" xr3:uid="{00000000-0010-0000-0100-000003000000}" name="5" dataDxfId="4"/>
    <tableColumn id="4" xr3:uid="{00000000-0010-0000-0100-000004000000}" name="4" dataDxfId="3"/>
    <tableColumn id="5" xr3:uid="{00000000-0010-0000-0100-000005000000}" name="3" dataDxfId="2"/>
    <tableColumn id="6" xr3:uid="{00000000-0010-0000-0100-000006000000}" name="2" dataDxfId="1"/>
    <tableColumn id="7" xr3:uid="{00000000-0010-0000-0100-000007000000}" name="1" dataDxfId="0"/>
  </tableColumns>
  <tableStyleInfo name="TableStyleMedium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hyperlink" Target="http://www.brentdarnell.com/" TargetMode="External"/><Relationship Id="rId2" Type="http://schemas.openxmlformats.org/officeDocument/2006/relationships/hyperlink" Target="mailto:brent@brentdarnell.com" TargetMode="External"/><Relationship Id="rId1" Type="http://schemas.openxmlformats.org/officeDocument/2006/relationships/hyperlink" Target="mailto:ghyst@comcast.net" TargetMode="External"/><Relationship Id="rId5" Type="http://schemas.openxmlformats.org/officeDocument/2006/relationships/drawing" Target="../drawings/drawing4.xml"/><Relationship Id="rId4" Type="http://schemas.openxmlformats.org/officeDocument/2006/relationships/hyperlink" Target="mailto:docrobbins@naturallybalanced.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1"/>
  <sheetViews>
    <sheetView showGridLines="0" tabSelected="1" zoomScaleNormal="100" workbookViewId="0">
      <selection activeCell="N9" sqref="N9"/>
    </sheetView>
  </sheetViews>
  <sheetFormatPr baseColWidth="10" defaultColWidth="8.83203125" defaultRowHeight="15"/>
  <cols>
    <col min="1" max="2" width="8.83203125" style="33"/>
    <col min="3" max="3" width="3.33203125" style="25" customWidth="1"/>
    <col min="4" max="4" width="3.33203125" customWidth="1"/>
    <col min="5" max="12" width="9.5" customWidth="1"/>
    <col min="13" max="18" width="10.6640625" customWidth="1"/>
  </cols>
  <sheetData>
    <row r="1" spans="1:12" s="33" customFormat="1">
      <c r="C1" s="25"/>
    </row>
    <row r="2" spans="1:12" s="33" customFormat="1">
      <c r="C2" s="25"/>
    </row>
    <row r="3" spans="1:12" s="33" customFormat="1">
      <c r="C3" s="25"/>
    </row>
    <row r="4" spans="1:12" s="33" customFormat="1">
      <c r="C4" s="25"/>
    </row>
    <row r="5" spans="1:12" s="33" customFormat="1">
      <c r="C5" s="25"/>
    </row>
    <row r="6" spans="1:12" s="33" customFormat="1">
      <c r="C6" s="25"/>
    </row>
    <row r="7" spans="1:12" s="33" customFormat="1">
      <c r="C7" s="25"/>
    </row>
    <row r="8" spans="1:12" s="33" customFormat="1">
      <c r="C8" s="25"/>
    </row>
    <row r="9" spans="1:12" s="33" customFormat="1">
      <c r="C9" s="25"/>
    </row>
    <row r="10" spans="1:12" s="33" customFormat="1">
      <c r="C10" s="25"/>
    </row>
    <row r="11" spans="1:12" s="33" customFormat="1">
      <c r="C11" s="25"/>
    </row>
    <row r="12" spans="1:12" s="33" customFormat="1">
      <c r="C12" s="25"/>
    </row>
    <row r="13" spans="1:12" s="33" customFormat="1" ht="16" thickBot="1">
      <c r="C13" s="25"/>
    </row>
    <row r="14" spans="1:12" s="24" customFormat="1" ht="23.25" customHeight="1" thickBot="1">
      <c r="A14" s="33"/>
      <c r="B14" s="33"/>
      <c r="C14" s="193" t="s">
        <v>96</v>
      </c>
      <c r="D14" s="194"/>
      <c r="E14" s="194"/>
      <c r="F14" s="194"/>
      <c r="G14" s="194"/>
      <c r="H14" s="194"/>
      <c r="I14" s="194"/>
      <c r="J14" s="194"/>
      <c r="K14" s="194"/>
      <c r="L14" s="195"/>
    </row>
    <row r="15" spans="1:12" s="33" customFormat="1" ht="15" customHeight="1" thickBot="1">
      <c r="C15" s="178" t="s">
        <v>305</v>
      </c>
      <c r="D15" s="179"/>
      <c r="E15" s="179"/>
      <c r="F15" s="179"/>
      <c r="G15" s="179"/>
      <c r="H15" s="179"/>
      <c r="I15" s="179"/>
      <c r="J15" s="179"/>
      <c r="K15" s="179"/>
      <c r="L15" s="180"/>
    </row>
    <row r="16" spans="1:12" ht="15" customHeight="1">
      <c r="C16" s="30" t="s">
        <v>78</v>
      </c>
      <c r="D16" s="189" t="s">
        <v>109</v>
      </c>
      <c r="E16" s="189"/>
      <c r="F16" s="189"/>
      <c r="G16" s="189"/>
      <c r="H16" s="189"/>
      <c r="I16" s="189"/>
      <c r="J16" s="189"/>
      <c r="K16" s="189"/>
      <c r="L16" s="190"/>
    </row>
    <row r="17" spans="1:12" ht="30" customHeight="1">
      <c r="C17" s="27"/>
      <c r="D17" s="31" t="s">
        <v>82</v>
      </c>
      <c r="E17" s="196" t="s">
        <v>87</v>
      </c>
      <c r="F17" s="196"/>
      <c r="G17" s="196"/>
      <c r="H17" s="196"/>
      <c r="I17" s="196"/>
      <c r="J17" s="196"/>
      <c r="K17" s="196"/>
      <c r="L17" s="197"/>
    </row>
    <row r="18" spans="1:12" ht="15" customHeight="1">
      <c r="C18" s="27"/>
      <c r="D18" s="163" t="s">
        <v>83</v>
      </c>
      <c r="E18" s="196" t="s">
        <v>84</v>
      </c>
      <c r="F18" s="196"/>
      <c r="G18" s="196"/>
      <c r="H18" s="196"/>
      <c r="I18" s="196"/>
      <c r="J18" s="196"/>
      <c r="K18" s="196"/>
      <c r="L18" s="197"/>
    </row>
    <row r="19" spans="1:12" s="24" customFormat="1" ht="16" thickBot="1">
      <c r="A19" s="33"/>
      <c r="B19" s="33"/>
      <c r="C19" s="28"/>
      <c r="D19" s="29"/>
      <c r="E19" s="35"/>
      <c r="F19" s="35"/>
      <c r="G19" s="35"/>
      <c r="H19" s="35"/>
      <c r="I19" s="35"/>
      <c r="J19" s="35"/>
      <c r="K19" s="35"/>
      <c r="L19" s="36"/>
    </row>
    <row r="20" spans="1:12" ht="15" customHeight="1">
      <c r="C20" s="30" t="s">
        <v>79</v>
      </c>
      <c r="D20" s="189" t="s">
        <v>113</v>
      </c>
      <c r="E20" s="189"/>
      <c r="F20" s="189"/>
      <c r="G20" s="189"/>
      <c r="H20" s="189"/>
      <c r="I20" s="189"/>
      <c r="J20" s="189"/>
      <c r="K20" s="189"/>
      <c r="L20" s="190"/>
    </row>
    <row r="21" spans="1:12" s="24" customFormat="1" ht="15" customHeight="1">
      <c r="A21" s="33"/>
      <c r="B21" s="33"/>
      <c r="C21" s="27"/>
      <c r="D21" s="162" t="s">
        <v>82</v>
      </c>
      <c r="E21" s="187" t="s">
        <v>85</v>
      </c>
      <c r="F21" s="187"/>
      <c r="G21" s="187"/>
      <c r="H21" s="187"/>
      <c r="I21" s="187"/>
      <c r="J21" s="187"/>
      <c r="K21" s="187"/>
      <c r="L21" s="188"/>
    </row>
    <row r="22" spans="1:12" s="33" customFormat="1" ht="30" customHeight="1">
      <c r="C22" s="27"/>
      <c r="D22" s="164" t="s">
        <v>83</v>
      </c>
      <c r="E22" s="198" t="s">
        <v>307</v>
      </c>
      <c r="F22" s="196"/>
      <c r="G22" s="196"/>
      <c r="H22" s="196"/>
      <c r="I22" s="196"/>
      <c r="J22" s="196"/>
      <c r="K22" s="196"/>
      <c r="L22" s="197"/>
    </row>
    <row r="23" spans="1:12" s="24" customFormat="1" ht="15.75" customHeight="1" thickBot="1">
      <c r="A23" s="33"/>
      <c r="B23" s="33"/>
      <c r="C23" s="28"/>
      <c r="D23" s="35"/>
      <c r="E23" s="35"/>
      <c r="F23" s="35"/>
      <c r="G23" s="35"/>
      <c r="H23" s="35"/>
      <c r="I23" s="35"/>
      <c r="J23" s="35"/>
      <c r="K23" s="35"/>
      <c r="L23" s="36"/>
    </row>
    <row r="24" spans="1:12" ht="15" customHeight="1">
      <c r="C24" s="30" t="s">
        <v>80</v>
      </c>
      <c r="D24" s="189" t="s">
        <v>93</v>
      </c>
      <c r="E24" s="189"/>
      <c r="F24" s="189"/>
      <c r="G24" s="189"/>
      <c r="H24" s="189"/>
      <c r="I24" s="189"/>
      <c r="J24" s="189"/>
      <c r="K24" s="189"/>
      <c r="L24" s="190"/>
    </row>
    <row r="25" spans="1:12" ht="15" customHeight="1">
      <c r="C25" s="27"/>
      <c r="D25" s="31" t="s">
        <v>103</v>
      </c>
      <c r="E25" s="187" t="s">
        <v>86</v>
      </c>
      <c r="F25" s="187"/>
      <c r="G25" s="187"/>
      <c r="H25" s="187"/>
      <c r="I25" s="187"/>
      <c r="J25" s="187"/>
      <c r="K25" s="187"/>
      <c r="L25" s="188"/>
    </row>
    <row r="26" spans="1:12" s="24" customFormat="1" ht="16" thickBot="1">
      <c r="A26" s="33"/>
      <c r="B26" s="33"/>
      <c r="C26" s="28"/>
      <c r="D26" s="29"/>
      <c r="E26" s="191" t="s">
        <v>20</v>
      </c>
      <c r="F26" s="191"/>
      <c r="G26" s="191"/>
      <c r="H26" s="191"/>
      <c r="I26" s="191"/>
      <c r="J26" s="191"/>
      <c r="K26" s="191"/>
      <c r="L26" s="192"/>
    </row>
    <row r="27" spans="1:12" s="33" customFormat="1" ht="16" thickBot="1"/>
    <row r="28" spans="1:12" s="33" customFormat="1" ht="48" customHeight="1" thickBot="1">
      <c r="C28" s="193" t="s">
        <v>348</v>
      </c>
      <c r="D28" s="194"/>
      <c r="E28" s="194"/>
      <c r="F28" s="194"/>
      <c r="G28" s="194"/>
      <c r="H28" s="194"/>
      <c r="I28" s="194"/>
      <c r="J28" s="194"/>
      <c r="K28" s="194"/>
      <c r="L28" s="195"/>
    </row>
    <row r="29" spans="1:12" s="33" customFormat="1">
      <c r="C29" s="30" t="s">
        <v>78</v>
      </c>
      <c r="D29" s="189" t="s">
        <v>110</v>
      </c>
      <c r="E29" s="189"/>
      <c r="F29" s="189"/>
      <c r="G29" s="189"/>
      <c r="H29" s="189"/>
      <c r="I29" s="189"/>
      <c r="J29" s="189"/>
      <c r="K29" s="189"/>
      <c r="L29" s="190"/>
    </row>
    <row r="30" spans="1:12" s="33" customFormat="1" ht="28" customHeight="1">
      <c r="C30" s="27"/>
      <c r="D30" s="31" t="s">
        <v>82</v>
      </c>
      <c r="E30" s="196" t="s">
        <v>125</v>
      </c>
      <c r="F30" s="196"/>
      <c r="G30" s="196"/>
      <c r="H30" s="196"/>
      <c r="I30" s="196"/>
      <c r="J30" s="196"/>
      <c r="K30" s="196"/>
      <c r="L30" s="197"/>
    </row>
    <row r="31" spans="1:12" ht="16">
      <c r="C31" s="27"/>
      <c r="D31" s="26" t="s">
        <v>83</v>
      </c>
      <c r="E31" s="196" t="s">
        <v>84</v>
      </c>
      <c r="F31" s="196"/>
      <c r="G31" s="196"/>
      <c r="H31" s="196"/>
      <c r="I31" s="196"/>
      <c r="J31" s="196"/>
      <c r="K31" s="196"/>
      <c r="L31" s="197"/>
    </row>
    <row r="32" spans="1:12" ht="16" thickBot="1">
      <c r="C32" s="28"/>
      <c r="D32" s="29"/>
      <c r="E32" s="35"/>
      <c r="F32" s="35"/>
      <c r="G32" s="35"/>
      <c r="H32" s="35"/>
      <c r="I32" s="35"/>
      <c r="J32" s="35"/>
      <c r="K32" s="35"/>
      <c r="L32" s="36"/>
    </row>
    <row r="33" spans="3:23">
      <c r="C33" s="30" t="s">
        <v>79</v>
      </c>
      <c r="D33" s="189" t="s">
        <v>111</v>
      </c>
      <c r="E33" s="189"/>
      <c r="F33" s="189"/>
      <c r="G33" s="189"/>
      <c r="H33" s="189"/>
      <c r="I33" s="189"/>
      <c r="J33" s="189"/>
      <c r="K33" s="189"/>
      <c r="L33" s="190"/>
    </row>
    <row r="34" spans="3:23" ht="15" customHeight="1">
      <c r="C34" s="27"/>
      <c r="D34" s="162" t="s">
        <v>82</v>
      </c>
      <c r="E34" s="187" t="s">
        <v>98</v>
      </c>
      <c r="F34" s="187"/>
      <c r="G34" s="187"/>
      <c r="H34" s="187"/>
      <c r="I34" s="187"/>
      <c r="J34" s="187"/>
      <c r="K34" s="187"/>
      <c r="L34" s="188"/>
      <c r="N34" s="33"/>
      <c r="O34" s="33"/>
      <c r="P34" s="33"/>
      <c r="Q34" s="33"/>
      <c r="R34" s="33"/>
      <c r="S34" s="33"/>
      <c r="T34" s="33"/>
      <c r="U34" s="33"/>
      <c r="V34" s="33"/>
      <c r="W34" s="33"/>
    </row>
    <row r="35" spans="3:23" s="33" customFormat="1" ht="30" customHeight="1">
      <c r="C35" s="27"/>
      <c r="D35" s="164" t="s">
        <v>83</v>
      </c>
      <c r="E35" s="198" t="s">
        <v>307</v>
      </c>
      <c r="F35" s="199"/>
      <c r="G35" s="199"/>
      <c r="H35" s="199"/>
      <c r="I35" s="199"/>
      <c r="J35" s="199"/>
      <c r="K35" s="199"/>
      <c r="L35" s="200"/>
    </row>
    <row r="36" spans="3:23" ht="16" thickBot="1">
      <c r="C36" s="28"/>
      <c r="D36" s="29"/>
      <c r="E36" s="35"/>
      <c r="F36" s="35"/>
      <c r="G36" s="35"/>
      <c r="H36" s="35"/>
      <c r="I36" s="35"/>
      <c r="J36" s="35"/>
      <c r="K36" s="35"/>
      <c r="L36" s="36"/>
      <c r="N36" s="33"/>
      <c r="O36" s="33"/>
      <c r="P36" s="33"/>
      <c r="Q36" s="33"/>
      <c r="R36" s="33"/>
      <c r="S36" s="33"/>
      <c r="T36" s="33"/>
      <c r="U36" s="33"/>
      <c r="V36" s="33"/>
      <c r="W36" s="33"/>
    </row>
    <row r="37" spans="3:23">
      <c r="C37" s="30" t="s">
        <v>80</v>
      </c>
      <c r="D37" s="189" t="s">
        <v>112</v>
      </c>
      <c r="E37" s="189"/>
      <c r="F37" s="189"/>
      <c r="G37" s="189"/>
      <c r="H37" s="189"/>
      <c r="I37" s="189"/>
      <c r="J37" s="189"/>
      <c r="K37" s="189"/>
      <c r="L37" s="190"/>
      <c r="N37" s="33"/>
      <c r="O37" s="33"/>
      <c r="P37" s="33"/>
      <c r="Q37" s="33"/>
      <c r="R37" s="33"/>
      <c r="S37" s="33"/>
      <c r="T37" s="33"/>
      <c r="U37" s="33"/>
      <c r="V37" s="33"/>
      <c r="W37" s="33"/>
    </row>
    <row r="38" spans="3:23" ht="16">
      <c r="C38" s="27"/>
      <c r="D38" s="162" t="s">
        <v>82</v>
      </c>
      <c r="E38" s="187" t="s">
        <v>97</v>
      </c>
      <c r="F38" s="187"/>
      <c r="G38" s="187"/>
      <c r="H38" s="187"/>
      <c r="I38" s="187"/>
      <c r="J38" s="187"/>
      <c r="K38" s="187"/>
      <c r="L38" s="188"/>
      <c r="N38" s="33"/>
      <c r="O38" s="33"/>
      <c r="P38" s="33"/>
      <c r="Q38" s="33"/>
      <c r="R38" s="33"/>
      <c r="S38" s="33"/>
      <c r="T38" s="33"/>
      <c r="U38" s="33"/>
      <c r="V38" s="33"/>
      <c r="W38" s="33"/>
    </row>
    <row r="39" spans="3:23" s="33" customFormat="1" ht="45" customHeight="1">
      <c r="C39" s="27"/>
      <c r="D39" s="164" t="s">
        <v>83</v>
      </c>
      <c r="E39" s="201" t="s">
        <v>308</v>
      </c>
      <c r="F39" s="202"/>
      <c r="G39" s="202"/>
      <c r="H39" s="202"/>
      <c r="I39" s="202"/>
      <c r="J39" s="202"/>
      <c r="K39" s="202"/>
      <c r="L39" s="203"/>
    </row>
    <row r="40" spans="3:23" ht="16" thickBot="1">
      <c r="C40" s="28"/>
      <c r="D40" s="35"/>
      <c r="E40" s="35"/>
      <c r="F40" s="35"/>
      <c r="G40" s="35"/>
      <c r="H40" s="35"/>
      <c r="I40" s="35"/>
      <c r="J40" s="35"/>
      <c r="K40" s="35"/>
      <c r="L40" s="36"/>
    </row>
    <row r="41" spans="3:23" ht="14" customHeight="1">
      <c r="C41" s="30" t="s">
        <v>81</v>
      </c>
      <c r="D41" s="189" t="s">
        <v>93</v>
      </c>
      <c r="E41" s="189"/>
      <c r="F41" s="189"/>
      <c r="G41" s="189"/>
      <c r="H41" s="189"/>
      <c r="I41" s="189"/>
      <c r="J41" s="189"/>
      <c r="K41" s="189"/>
      <c r="L41" s="190"/>
    </row>
    <row r="42" spans="3:23" ht="14" customHeight="1">
      <c r="C42" s="27"/>
      <c r="D42" s="31" t="s">
        <v>82</v>
      </c>
      <c r="E42" s="187" t="s">
        <v>86</v>
      </c>
      <c r="F42" s="187"/>
      <c r="G42" s="187"/>
      <c r="H42" s="187"/>
      <c r="I42" s="187"/>
      <c r="J42" s="187"/>
      <c r="K42" s="187"/>
      <c r="L42" s="188"/>
    </row>
    <row r="43" spans="3:23">
      <c r="C43" s="27"/>
      <c r="D43" s="26"/>
      <c r="E43" s="196" t="s">
        <v>20</v>
      </c>
      <c r="F43" s="196"/>
      <c r="G43" s="196"/>
      <c r="H43" s="196"/>
      <c r="I43" s="196"/>
      <c r="J43" s="196"/>
      <c r="K43" s="196"/>
      <c r="L43" s="197"/>
    </row>
    <row r="44" spans="3:23" s="33" customFormat="1" ht="16" thickBot="1">
      <c r="C44" s="28"/>
      <c r="D44" s="29"/>
      <c r="E44" s="35"/>
      <c r="F44" s="35"/>
      <c r="G44" s="35"/>
      <c r="H44" s="35"/>
      <c r="I44" s="35"/>
      <c r="J44" s="35"/>
      <c r="K44" s="35"/>
      <c r="L44" s="36"/>
    </row>
    <row r="45" spans="3:23" s="33" customFormat="1" ht="45" customHeight="1" thickBot="1">
      <c r="C45" s="175" t="s">
        <v>306</v>
      </c>
      <c r="D45" s="176"/>
      <c r="E45" s="176"/>
      <c r="F45" s="176"/>
      <c r="G45" s="176"/>
      <c r="H45" s="176"/>
      <c r="I45" s="176"/>
      <c r="J45" s="176"/>
      <c r="K45" s="176"/>
      <c r="L45" s="177"/>
    </row>
    <row r="46" spans="3:23">
      <c r="C46" s="33"/>
      <c r="D46" s="33"/>
      <c r="E46" s="33"/>
      <c r="F46" s="33"/>
      <c r="G46" s="33"/>
      <c r="H46" s="33"/>
      <c r="I46" s="33"/>
      <c r="J46" s="33"/>
      <c r="K46" s="33"/>
      <c r="L46" s="33"/>
    </row>
    <row r="48" spans="3:23" ht="16" thickBot="1">
      <c r="E48" s="32" t="s">
        <v>88</v>
      </c>
    </row>
    <row r="49" spans="5:11" ht="27" thickBot="1">
      <c r="E49" s="181" t="s">
        <v>90</v>
      </c>
      <c r="F49" s="182"/>
      <c r="G49" s="182"/>
      <c r="H49" s="182"/>
      <c r="I49" s="182"/>
      <c r="J49" s="182"/>
      <c r="K49" s="183"/>
    </row>
    <row r="50" spans="5:11" ht="16" thickBot="1"/>
    <row r="51" spans="5:11" ht="27" thickBot="1">
      <c r="E51" s="184" t="s">
        <v>89</v>
      </c>
      <c r="F51" s="185"/>
      <c r="G51" s="185"/>
      <c r="H51" s="185"/>
      <c r="I51" s="185"/>
      <c r="J51" s="185"/>
      <c r="K51" s="186"/>
    </row>
  </sheetData>
  <sheetProtection algorithmName="SHA-512" hashValue="k7W0eO9q78/gM8SzZo4HdQwfrz0/CZUYJSQrz1irnfKNogzuiFgAeZtENL7yGaD9iFB51zGm99JXvBUSecpGIQ==" saltValue="S1YYL8JTmk+ZW8a+rVnmCg==" spinCount="100000" sheet="1" selectLockedCells="1"/>
  <mergeCells count="27">
    <mergeCell ref="D33:L33"/>
    <mergeCell ref="E34:L34"/>
    <mergeCell ref="E42:L42"/>
    <mergeCell ref="C14:L14"/>
    <mergeCell ref="D16:L16"/>
    <mergeCell ref="E17:L17"/>
    <mergeCell ref="E18:L18"/>
    <mergeCell ref="D20:L20"/>
    <mergeCell ref="E22:L22"/>
    <mergeCell ref="E35:L35"/>
    <mergeCell ref="E39:L39"/>
    <mergeCell ref="C45:L45"/>
    <mergeCell ref="C15:L15"/>
    <mergeCell ref="E49:K49"/>
    <mergeCell ref="E51:K51"/>
    <mergeCell ref="E21:L21"/>
    <mergeCell ref="D24:L24"/>
    <mergeCell ref="E25:L25"/>
    <mergeCell ref="D41:L41"/>
    <mergeCell ref="E26:L26"/>
    <mergeCell ref="C28:L28"/>
    <mergeCell ref="D29:L29"/>
    <mergeCell ref="E30:L30"/>
    <mergeCell ref="E31:L31"/>
    <mergeCell ref="E43:L43"/>
    <mergeCell ref="D37:L37"/>
    <mergeCell ref="E38:L38"/>
  </mergeCells>
  <phoneticPr fontId="12" type="noConversion"/>
  <conditionalFormatting sqref="E49">
    <cfRule type="expression" dxfId="42" priority="3">
      <formula>COUNTIF($E49:$I49,"x") = 0</formula>
    </cfRule>
    <cfRule type="expression" dxfId="41" priority="4">
      <formula>COUNTIF($E49:$I49,"x") &gt; 1</formula>
    </cfRule>
  </conditionalFormatting>
  <pageMargins left="0.7" right="0.7" top="0.75" bottom="0.75" header="0.3" footer="0.3"/>
  <pageSetup scale="73" orientation="portrait"/>
  <rowBreaks count="1" manualBreakCount="1">
    <brk id="51"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74"/>
  <sheetViews>
    <sheetView showGridLines="0" zoomScale="115" zoomScaleNormal="115" zoomScalePageLayoutView="115" workbookViewId="0">
      <pane ySplit="2" topLeftCell="A3" activePane="bottomLeft" state="frozen"/>
      <selection pane="bottomLeft" activeCell="C5" sqref="C5"/>
    </sheetView>
  </sheetViews>
  <sheetFormatPr baseColWidth="10" defaultColWidth="8.83203125" defaultRowHeight="15"/>
  <cols>
    <col min="1" max="1" width="13.5" customWidth="1"/>
    <col min="2" max="2" width="50.5" customWidth="1"/>
    <col min="3" max="7" width="6" customWidth="1"/>
    <col min="27" max="27" width="8.83203125" hidden="1" customWidth="1"/>
    <col min="28" max="30" width="8.83203125" style="33" hidden="1" customWidth="1"/>
  </cols>
  <sheetData>
    <row r="1" spans="1:30" ht="122" thickBot="1">
      <c r="A1" s="204" t="str">
        <f>IF($AD$2&gt;1,"You have entered an invalid response.",IF(AND(SUM($AB:$AB)&gt;48,SUM($AC:$AC)=0),"You have filled out too many boxes, please review your test answers.",IF(AND(SUM($AB:$AB)&lt;48,SUM($AC:$AC)=0),"You have not provided a response for all of the statements on the test.","Emotional and Social Skills")))</f>
        <v>You have not provided a response for all of the statements on the test.</v>
      </c>
      <c r="B1" s="205"/>
      <c r="C1" s="17" t="s">
        <v>10</v>
      </c>
      <c r="D1" s="18" t="s">
        <v>11</v>
      </c>
      <c r="E1" s="18" t="s">
        <v>12</v>
      </c>
      <c r="F1" s="18" t="s">
        <v>13</v>
      </c>
      <c r="G1" s="19" t="s">
        <v>14</v>
      </c>
      <c r="H1" s="3"/>
    </row>
    <row r="2" spans="1:30" ht="22" thickBot="1">
      <c r="A2" s="14" t="s">
        <v>20</v>
      </c>
      <c r="B2" s="15" t="s">
        <v>0</v>
      </c>
      <c r="C2" s="10" t="s">
        <v>15</v>
      </c>
      <c r="D2" s="10" t="s">
        <v>16</v>
      </c>
      <c r="E2" s="10" t="s">
        <v>17</v>
      </c>
      <c r="F2" s="10" t="s">
        <v>18</v>
      </c>
      <c r="G2" s="11" t="s">
        <v>19</v>
      </c>
      <c r="AD2" s="33">
        <f>MAX($AD$3:$AD$50)</f>
        <v>0</v>
      </c>
    </row>
    <row r="3" spans="1:30" ht="35" customHeight="1">
      <c r="A3" s="6">
        <v>1</v>
      </c>
      <c r="B3" s="4" t="s">
        <v>1</v>
      </c>
      <c r="C3" s="20"/>
      <c r="D3" s="21"/>
      <c r="E3" s="21"/>
      <c r="F3" s="21"/>
      <c r="G3" s="21"/>
      <c r="H3" s="142" t="str">
        <f>IF(AND($AA3&lt;&gt;"X",$AA3&lt;&gt;""),"Please enter only an 'X' for the selection you would like to make.","")</f>
        <v/>
      </c>
      <c r="AA3" s="141" t="str">
        <f>CONCATENATE(Table3[[#This Row],[5]],Table3[[#This Row],[4]],Table3[[#This Row],[3]],Table3[[#This Row],[2]],Table3[[#This Row],[1]])</f>
        <v/>
      </c>
      <c r="AB3" s="141">
        <f>LEN(AA3)</f>
        <v>0</v>
      </c>
      <c r="AC3" s="141">
        <f>IF(AND($AA3="X",$AB3=1),"",IF(AND($AA3="XX",$AB3=2),"",IF(AND($AA3="XXX",$AB3=3),"",IF(AND($AA3="XXXX",$AB3=4),"",IF(AND($AA3="XXXXX",$AB3=5),"",$AB3)))))</f>
        <v>0</v>
      </c>
      <c r="AD3" s="141">
        <f>SUM(AB3:AC3)</f>
        <v>0</v>
      </c>
    </row>
    <row r="4" spans="1:30" ht="35" customHeight="1">
      <c r="A4" s="7">
        <v>2</v>
      </c>
      <c r="B4" s="5" t="s">
        <v>2</v>
      </c>
      <c r="C4" s="22"/>
      <c r="D4" s="23"/>
      <c r="E4" s="23"/>
      <c r="F4" s="23"/>
      <c r="G4" s="23"/>
      <c r="H4" s="142" t="str">
        <f t="shared" ref="H4:H50" si="0">IF(AND($AA4&lt;&gt;"X",$AA4&lt;&gt;""),"Please enter only an 'X' for the selection you would like to make.","")</f>
        <v/>
      </c>
      <c r="AA4" s="141" t="str">
        <f>CONCATENATE(Table3[[#This Row],[5]],Table3[[#This Row],[4]],Table3[[#This Row],[3]],Table3[[#This Row],[2]],Table3[[#This Row],[1]])</f>
        <v/>
      </c>
      <c r="AB4" s="141">
        <f t="shared" ref="AB4:AB50" si="1">LEN(AA4)</f>
        <v>0</v>
      </c>
      <c r="AC4" s="141">
        <f t="shared" ref="AC4:AC50" si="2">IF(AND($AA4="X",$AB4=1),"",IF(AND($AA4="XX",$AB4=2),"",IF(AND($AA4="XXX",$AB4=3),"",IF(AND($AA4="XXXX",$AB4=4),"",IF(AND($AA4="XXXXX",$AB4=5),"",$AB4)))))</f>
        <v>0</v>
      </c>
      <c r="AD4" s="141">
        <f t="shared" ref="AD4:AD50" si="3">SUM(AB4:AC4)</f>
        <v>0</v>
      </c>
    </row>
    <row r="5" spans="1:30" ht="35" customHeight="1">
      <c r="A5" s="7">
        <v>3</v>
      </c>
      <c r="B5" s="5" t="s">
        <v>3</v>
      </c>
      <c r="C5" s="22"/>
      <c r="D5" s="23"/>
      <c r="E5" s="23"/>
      <c r="F5" s="23"/>
      <c r="G5" s="23"/>
      <c r="H5" s="142" t="str">
        <f t="shared" si="0"/>
        <v/>
      </c>
      <c r="AA5" s="141" t="str">
        <f>CONCATENATE(Table3[[#This Row],[5]],Table3[[#This Row],[4]],Table3[[#This Row],[3]],Table3[[#This Row],[2]],Table3[[#This Row],[1]])</f>
        <v/>
      </c>
      <c r="AB5" s="141">
        <f t="shared" si="1"/>
        <v>0</v>
      </c>
      <c r="AC5" s="141">
        <f t="shared" si="2"/>
        <v>0</v>
      </c>
      <c r="AD5" s="141">
        <f t="shared" si="3"/>
        <v>0</v>
      </c>
    </row>
    <row r="6" spans="1:30" ht="35" customHeight="1">
      <c r="A6" s="7">
        <v>4</v>
      </c>
      <c r="B6" s="5" t="s">
        <v>4</v>
      </c>
      <c r="C6" s="22"/>
      <c r="D6" s="23"/>
      <c r="E6" s="23"/>
      <c r="F6" s="23"/>
      <c r="G6" s="23"/>
      <c r="H6" s="142" t="str">
        <f t="shared" si="0"/>
        <v/>
      </c>
      <c r="AA6" s="141" t="str">
        <f>CONCATENATE(Table3[[#This Row],[5]],Table3[[#This Row],[4]],Table3[[#This Row],[3]],Table3[[#This Row],[2]],Table3[[#This Row],[1]])</f>
        <v/>
      </c>
      <c r="AB6" s="141">
        <f t="shared" si="1"/>
        <v>0</v>
      </c>
      <c r="AC6" s="141">
        <f t="shared" si="2"/>
        <v>0</v>
      </c>
      <c r="AD6" s="141">
        <f t="shared" si="3"/>
        <v>0</v>
      </c>
    </row>
    <row r="7" spans="1:30" ht="35" customHeight="1">
      <c r="A7" s="7">
        <v>5</v>
      </c>
      <c r="B7" s="5" t="s">
        <v>5</v>
      </c>
      <c r="C7" s="22"/>
      <c r="D7" s="23"/>
      <c r="E7" s="23"/>
      <c r="F7" s="23"/>
      <c r="G7" s="23"/>
      <c r="H7" s="142" t="str">
        <f t="shared" si="0"/>
        <v/>
      </c>
      <c r="AA7" s="141" t="str">
        <f>CONCATENATE(Table3[[#This Row],[5]],Table3[[#This Row],[4]],Table3[[#This Row],[3]],Table3[[#This Row],[2]],Table3[[#This Row],[1]])</f>
        <v/>
      </c>
      <c r="AB7" s="141">
        <f t="shared" si="1"/>
        <v>0</v>
      </c>
      <c r="AC7" s="141">
        <f t="shared" si="2"/>
        <v>0</v>
      </c>
      <c r="AD7" s="141">
        <f t="shared" si="3"/>
        <v>0</v>
      </c>
    </row>
    <row r="8" spans="1:30" ht="35" customHeight="1">
      <c r="A8" s="7">
        <v>6</v>
      </c>
      <c r="B8" s="5" t="s">
        <v>6</v>
      </c>
      <c r="C8" s="22"/>
      <c r="D8" s="23"/>
      <c r="E8" s="23"/>
      <c r="F8" s="23"/>
      <c r="G8" s="23"/>
      <c r="H8" s="142" t="str">
        <f t="shared" si="0"/>
        <v/>
      </c>
      <c r="AA8" s="141" t="str">
        <f>CONCATENATE(Table3[[#This Row],[5]],Table3[[#This Row],[4]],Table3[[#This Row],[3]],Table3[[#This Row],[2]],Table3[[#This Row],[1]])</f>
        <v/>
      </c>
      <c r="AB8" s="141">
        <f t="shared" si="1"/>
        <v>0</v>
      </c>
      <c r="AC8" s="141">
        <f t="shared" si="2"/>
        <v>0</v>
      </c>
      <c r="AD8" s="141">
        <f t="shared" si="3"/>
        <v>0</v>
      </c>
    </row>
    <row r="9" spans="1:30" ht="35" customHeight="1">
      <c r="A9" s="7">
        <v>7</v>
      </c>
      <c r="B9" s="5" t="s">
        <v>7</v>
      </c>
      <c r="C9" s="22"/>
      <c r="D9" s="23"/>
      <c r="E9" s="23"/>
      <c r="F9" s="23"/>
      <c r="G9" s="23"/>
      <c r="H9" s="142" t="str">
        <f t="shared" si="0"/>
        <v/>
      </c>
      <c r="AA9" s="141" t="str">
        <f>CONCATENATE(Table3[[#This Row],[5]],Table3[[#This Row],[4]],Table3[[#This Row],[3]],Table3[[#This Row],[2]],Table3[[#This Row],[1]])</f>
        <v/>
      </c>
      <c r="AB9" s="141">
        <f t="shared" si="1"/>
        <v>0</v>
      </c>
      <c r="AC9" s="141">
        <f t="shared" si="2"/>
        <v>0</v>
      </c>
      <c r="AD9" s="141">
        <f t="shared" si="3"/>
        <v>0</v>
      </c>
    </row>
    <row r="10" spans="1:30" ht="35" customHeight="1">
      <c r="A10" s="7">
        <v>8</v>
      </c>
      <c r="B10" s="5" t="s">
        <v>8</v>
      </c>
      <c r="C10" s="22"/>
      <c r="D10" s="23"/>
      <c r="E10" s="23"/>
      <c r="F10" s="23"/>
      <c r="G10" s="23"/>
      <c r="H10" s="142" t="str">
        <f t="shared" si="0"/>
        <v/>
      </c>
      <c r="AA10" s="141" t="str">
        <f>CONCATENATE(Table3[[#This Row],[5]],Table3[[#This Row],[4]],Table3[[#This Row],[3]],Table3[[#This Row],[2]],Table3[[#This Row],[1]])</f>
        <v/>
      </c>
      <c r="AB10" s="141">
        <f t="shared" si="1"/>
        <v>0</v>
      </c>
      <c r="AC10" s="141">
        <f t="shared" si="2"/>
        <v>0</v>
      </c>
      <c r="AD10" s="141">
        <f t="shared" si="3"/>
        <v>0</v>
      </c>
    </row>
    <row r="11" spans="1:30" ht="35" customHeight="1">
      <c r="A11" s="8">
        <v>9</v>
      </c>
      <c r="B11" s="9" t="s">
        <v>9</v>
      </c>
      <c r="C11" s="22"/>
      <c r="D11" s="23"/>
      <c r="E11" s="23"/>
      <c r="F11" s="23"/>
      <c r="G11" s="23"/>
      <c r="H11" s="142" t="str">
        <f t="shared" si="0"/>
        <v/>
      </c>
      <c r="AA11" s="141" t="str">
        <f>CONCATENATE(Table3[[#This Row],[5]],Table3[[#This Row],[4]],Table3[[#This Row],[3]],Table3[[#This Row],[2]],Table3[[#This Row],[1]])</f>
        <v/>
      </c>
      <c r="AB11" s="141">
        <f t="shared" si="1"/>
        <v>0</v>
      </c>
      <c r="AC11" s="141">
        <f t="shared" si="2"/>
        <v>0</v>
      </c>
      <c r="AD11" s="141">
        <f t="shared" si="3"/>
        <v>0</v>
      </c>
    </row>
    <row r="12" spans="1:30" ht="35" customHeight="1">
      <c r="A12" s="8">
        <v>10</v>
      </c>
      <c r="B12" s="12" t="s">
        <v>21</v>
      </c>
      <c r="C12" s="22"/>
      <c r="D12" s="23"/>
      <c r="E12" s="23"/>
      <c r="F12" s="23"/>
      <c r="G12" s="23"/>
      <c r="H12" s="142" t="str">
        <f t="shared" si="0"/>
        <v/>
      </c>
      <c r="AA12" s="141" t="str">
        <f>CONCATENATE(Table3[[#This Row],[5]],Table3[[#This Row],[4]],Table3[[#This Row],[3]],Table3[[#This Row],[2]],Table3[[#This Row],[1]])</f>
        <v/>
      </c>
      <c r="AB12" s="141">
        <f t="shared" si="1"/>
        <v>0</v>
      </c>
      <c r="AC12" s="141">
        <f t="shared" si="2"/>
        <v>0</v>
      </c>
      <c r="AD12" s="141">
        <f t="shared" si="3"/>
        <v>0</v>
      </c>
    </row>
    <row r="13" spans="1:30" ht="35" customHeight="1">
      <c r="A13" s="8">
        <v>11</v>
      </c>
      <c r="B13" s="12" t="s">
        <v>22</v>
      </c>
      <c r="C13" s="22"/>
      <c r="D13" s="23"/>
      <c r="E13" s="23"/>
      <c r="F13" s="23"/>
      <c r="G13" s="23"/>
      <c r="H13" s="142" t="str">
        <f t="shared" si="0"/>
        <v/>
      </c>
      <c r="AA13" s="141" t="str">
        <f>CONCATENATE(Table3[[#This Row],[5]],Table3[[#This Row],[4]],Table3[[#This Row],[3]],Table3[[#This Row],[2]],Table3[[#This Row],[1]])</f>
        <v/>
      </c>
      <c r="AB13" s="141">
        <f t="shared" si="1"/>
        <v>0</v>
      </c>
      <c r="AC13" s="141">
        <f t="shared" si="2"/>
        <v>0</v>
      </c>
      <c r="AD13" s="141">
        <f t="shared" si="3"/>
        <v>0</v>
      </c>
    </row>
    <row r="14" spans="1:30" ht="35" customHeight="1">
      <c r="A14" s="8">
        <v>12</v>
      </c>
      <c r="B14" s="12" t="s">
        <v>23</v>
      </c>
      <c r="C14" s="22"/>
      <c r="D14" s="23"/>
      <c r="E14" s="23"/>
      <c r="F14" s="23"/>
      <c r="G14" s="23"/>
      <c r="H14" s="142" t="str">
        <f t="shared" si="0"/>
        <v/>
      </c>
      <c r="AA14" s="141" t="str">
        <f>CONCATENATE(Table3[[#This Row],[5]],Table3[[#This Row],[4]],Table3[[#This Row],[3]],Table3[[#This Row],[2]],Table3[[#This Row],[1]])</f>
        <v/>
      </c>
      <c r="AB14" s="141">
        <f t="shared" si="1"/>
        <v>0</v>
      </c>
      <c r="AC14" s="141">
        <f t="shared" si="2"/>
        <v>0</v>
      </c>
      <c r="AD14" s="141">
        <f t="shared" si="3"/>
        <v>0</v>
      </c>
    </row>
    <row r="15" spans="1:30" ht="35" customHeight="1">
      <c r="A15" s="8">
        <v>13</v>
      </c>
      <c r="B15" s="12" t="s">
        <v>24</v>
      </c>
      <c r="C15" s="22"/>
      <c r="D15" s="23"/>
      <c r="E15" s="23"/>
      <c r="F15" s="23"/>
      <c r="G15" s="23"/>
      <c r="H15" s="142" t="str">
        <f t="shared" si="0"/>
        <v/>
      </c>
      <c r="AA15" s="141" t="str">
        <f>CONCATENATE(Table3[[#This Row],[5]],Table3[[#This Row],[4]],Table3[[#This Row],[3]],Table3[[#This Row],[2]],Table3[[#This Row],[1]])</f>
        <v/>
      </c>
      <c r="AB15" s="141">
        <f t="shared" si="1"/>
        <v>0</v>
      </c>
      <c r="AC15" s="141">
        <f t="shared" si="2"/>
        <v>0</v>
      </c>
      <c r="AD15" s="141">
        <f t="shared" si="3"/>
        <v>0</v>
      </c>
    </row>
    <row r="16" spans="1:30" ht="35" customHeight="1">
      <c r="A16" s="8">
        <v>14</v>
      </c>
      <c r="B16" s="12" t="s">
        <v>25</v>
      </c>
      <c r="C16" s="22"/>
      <c r="D16" s="23"/>
      <c r="E16" s="23"/>
      <c r="F16" s="23"/>
      <c r="G16" s="23"/>
      <c r="H16" s="142" t="str">
        <f t="shared" si="0"/>
        <v/>
      </c>
      <c r="AA16" s="141" t="str">
        <f>CONCATENATE(Table3[[#This Row],[5]],Table3[[#This Row],[4]],Table3[[#This Row],[3]],Table3[[#This Row],[2]],Table3[[#This Row],[1]])</f>
        <v/>
      </c>
      <c r="AB16" s="141">
        <f t="shared" si="1"/>
        <v>0</v>
      </c>
      <c r="AC16" s="141">
        <f t="shared" si="2"/>
        <v>0</v>
      </c>
      <c r="AD16" s="141">
        <f t="shared" si="3"/>
        <v>0</v>
      </c>
    </row>
    <row r="17" spans="1:30" ht="35" customHeight="1">
      <c r="A17" s="8">
        <v>15</v>
      </c>
      <c r="B17" s="12" t="s">
        <v>26</v>
      </c>
      <c r="C17" s="22"/>
      <c r="D17" s="23"/>
      <c r="E17" s="23"/>
      <c r="F17" s="23"/>
      <c r="G17" s="23"/>
      <c r="H17" s="142" t="str">
        <f t="shared" si="0"/>
        <v/>
      </c>
      <c r="AA17" s="141" t="str">
        <f>CONCATENATE(Table3[[#This Row],[5]],Table3[[#This Row],[4]],Table3[[#This Row],[3]],Table3[[#This Row],[2]],Table3[[#This Row],[1]])</f>
        <v/>
      </c>
      <c r="AB17" s="141">
        <f t="shared" si="1"/>
        <v>0</v>
      </c>
      <c r="AC17" s="141">
        <f t="shared" si="2"/>
        <v>0</v>
      </c>
      <c r="AD17" s="141">
        <f t="shared" si="3"/>
        <v>0</v>
      </c>
    </row>
    <row r="18" spans="1:30" ht="35" customHeight="1">
      <c r="A18" s="8">
        <v>16</v>
      </c>
      <c r="B18" s="12" t="s">
        <v>27</v>
      </c>
      <c r="C18" s="22"/>
      <c r="D18" s="23"/>
      <c r="E18" s="23"/>
      <c r="F18" s="23"/>
      <c r="G18" s="23"/>
      <c r="H18" s="142" t="str">
        <f t="shared" si="0"/>
        <v/>
      </c>
      <c r="AA18" s="141" t="str">
        <f>CONCATENATE(Table3[[#This Row],[5]],Table3[[#This Row],[4]],Table3[[#This Row],[3]],Table3[[#This Row],[2]],Table3[[#This Row],[1]])</f>
        <v/>
      </c>
      <c r="AB18" s="141">
        <f t="shared" si="1"/>
        <v>0</v>
      </c>
      <c r="AC18" s="141">
        <f t="shared" si="2"/>
        <v>0</v>
      </c>
      <c r="AD18" s="141">
        <f t="shared" si="3"/>
        <v>0</v>
      </c>
    </row>
    <row r="19" spans="1:30" ht="35" customHeight="1">
      <c r="A19" s="8">
        <v>17</v>
      </c>
      <c r="B19" s="12" t="s">
        <v>28</v>
      </c>
      <c r="C19" s="22"/>
      <c r="D19" s="23"/>
      <c r="E19" s="23"/>
      <c r="F19" s="23"/>
      <c r="G19" s="23"/>
      <c r="H19" s="142" t="str">
        <f t="shared" si="0"/>
        <v/>
      </c>
      <c r="AA19" s="141" t="str">
        <f>CONCATENATE(Table3[[#This Row],[5]],Table3[[#This Row],[4]],Table3[[#This Row],[3]],Table3[[#This Row],[2]],Table3[[#This Row],[1]])</f>
        <v/>
      </c>
      <c r="AB19" s="141">
        <f t="shared" si="1"/>
        <v>0</v>
      </c>
      <c r="AC19" s="141">
        <f t="shared" si="2"/>
        <v>0</v>
      </c>
      <c r="AD19" s="141">
        <f t="shared" si="3"/>
        <v>0</v>
      </c>
    </row>
    <row r="20" spans="1:30" ht="35" customHeight="1">
      <c r="A20" s="8">
        <v>18</v>
      </c>
      <c r="B20" s="12" t="s">
        <v>29</v>
      </c>
      <c r="C20" s="22"/>
      <c r="D20" s="23"/>
      <c r="E20" s="23"/>
      <c r="F20" s="23"/>
      <c r="G20" s="23"/>
      <c r="H20" s="142" t="str">
        <f t="shared" si="0"/>
        <v/>
      </c>
      <c r="AA20" s="141" t="str">
        <f>CONCATENATE(Table3[[#This Row],[5]],Table3[[#This Row],[4]],Table3[[#This Row],[3]],Table3[[#This Row],[2]],Table3[[#This Row],[1]])</f>
        <v/>
      </c>
      <c r="AB20" s="141">
        <f t="shared" si="1"/>
        <v>0</v>
      </c>
      <c r="AC20" s="141">
        <f t="shared" si="2"/>
        <v>0</v>
      </c>
      <c r="AD20" s="141">
        <f t="shared" si="3"/>
        <v>0</v>
      </c>
    </row>
    <row r="21" spans="1:30" ht="35" customHeight="1">
      <c r="A21" s="8">
        <v>19</v>
      </c>
      <c r="B21" s="12" t="s">
        <v>30</v>
      </c>
      <c r="C21" s="22"/>
      <c r="D21" s="23"/>
      <c r="E21" s="23"/>
      <c r="F21" s="23"/>
      <c r="G21" s="23"/>
      <c r="H21" s="142" t="str">
        <f t="shared" si="0"/>
        <v/>
      </c>
      <c r="AA21" s="141" t="str">
        <f>CONCATENATE(Table3[[#This Row],[5]],Table3[[#This Row],[4]],Table3[[#This Row],[3]],Table3[[#This Row],[2]],Table3[[#This Row],[1]])</f>
        <v/>
      </c>
      <c r="AB21" s="141">
        <f t="shared" si="1"/>
        <v>0</v>
      </c>
      <c r="AC21" s="141">
        <f t="shared" si="2"/>
        <v>0</v>
      </c>
      <c r="AD21" s="141">
        <f t="shared" si="3"/>
        <v>0</v>
      </c>
    </row>
    <row r="22" spans="1:30" ht="35" customHeight="1">
      <c r="A22" s="8">
        <v>20</v>
      </c>
      <c r="B22" s="12" t="s">
        <v>31</v>
      </c>
      <c r="C22" s="22"/>
      <c r="D22" s="23"/>
      <c r="E22" s="23"/>
      <c r="F22" s="23"/>
      <c r="G22" s="23"/>
      <c r="H22" s="142" t="str">
        <f t="shared" si="0"/>
        <v/>
      </c>
      <c r="AA22" s="141" t="str">
        <f>CONCATENATE(Table3[[#This Row],[5]],Table3[[#This Row],[4]],Table3[[#This Row],[3]],Table3[[#This Row],[2]],Table3[[#This Row],[1]])</f>
        <v/>
      </c>
      <c r="AB22" s="141">
        <f t="shared" si="1"/>
        <v>0</v>
      </c>
      <c r="AC22" s="141">
        <f t="shared" si="2"/>
        <v>0</v>
      </c>
      <c r="AD22" s="141">
        <f t="shared" si="3"/>
        <v>0</v>
      </c>
    </row>
    <row r="23" spans="1:30" ht="35" customHeight="1">
      <c r="A23" s="8">
        <v>21</v>
      </c>
      <c r="B23" s="12" t="s">
        <v>32</v>
      </c>
      <c r="C23" s="22"/>
      <c r="D23" s="23"/>
      <c r="E23" s="23"/>
      <c r="F23" s="23"/>
      <c r="G23" s="23"/>
      <c r="H23" s="142" t="str">
        <f t="shared" si="0"/>
        <v/>
      </c>
      <c r="AA23" s="141" t="str">
        <f>CONCATENATE(Table3[[#This Row],[5]],Table3[[#This Row],[4]],Table3[[#This Row],[3]],Table3[[#This Row],[2]],Table3[[#This Row],[1]])</f>
        <v/>
      </c>
      <c r="AB23" s="141">
        <f t="shared" si="1"/>
        <v>0</v>
      </c>
      <c r="AC23" s="141">
        <f t="shared" si="2"/>
        <v>0</v>
      </c>
      <c r="AD23" s="141">
        <f t="shared" si="3"/>
        <v>0</v>
      </c>
    </row>
    <row r="24" spans="1:30" ht="35" customHeight="1">
      <c r="A24" s="8">
        <v>22</v>
      </c>
      <c r="B24" s="12" t="s">
        <v>33</v>
      </c>
      <c r="C24" s="22"/>
      <c r="D24" s="23"/>
      <c r="E24" s="23"/>
      <c r="F24" s="23"/>
      <c r="G24" s="23"/>
      <c r="H24" s="142" t="str">
        <f t="shared" si="0"/>
        <v/>
      </c>
      <c r="AA24" s="141" t="str">
        <f>CONCATENATE(Table3[[#This Row],[5]],Table3[[#This Row],[4]],Table3[[#This Row],[3]],Table3[[#This Row],[2]],Table3[[#This Row],[1]])</f>
        <v/>
      </c>
      <c r="AB24" s="141">
        <f t="shared" si="1"/>
        <v>0</v>
      </c>
      <c r="AC24" s="141">
        <f t="shared" si="2"/>
        <v>0</v>
      </c>
      <c r="AD24" s="141">
        <f t="shared" si="3"/>
        <v>0</v>
      </c>
    </row>
    <row r="25" spans="1:30" ht="35" customHeight="1">
      <c r="A25" s="8">
        <v>23</v>
      </c>
      <c r="B25" s="12" t="s">
        <v>34</v>
      </c>
      <c r="C25" s="22"/>
      <c r="D25" s="23"/>
      <c r="E25" s="23"/>
      <c r="F25" s="23"/>
      <c r="G25" s="23"/>
      <c r="H25" s="142" t="str">
        <f t="shared" si="0"/>
        <v/>
      </c>
      <c r="AA25" s="141" t="str">
        <f>CONCATENATE(Table3[[#This Row],[5]],Table3[[#This Row],[4]],Table3[[#This Row],[3]],Table3[[#This Row],[2]],Table3[[#This Row],[1]])</f>
        <v/>
      </c>
      <c r="AB25" s="141">
        <f t="shared" si="1"/>
        <v>0</v>
      </c>
      <c r="AC25" s="141">
        <f t="shared" si="2"/>
        <v>0</v>
      </c>
      <c r="AD25" s="141">
        <f t="shared" si="3"/>
        <v>0</v>
      </c>
    </row>
    <row r="26" spans="1:30" ht="35" customHeight="1">
      <c r="A26" s="8">
        <v>24</v>
      </c>
      <c r="B26" s="12" t="s">
        <v>35</v>
      </c>
      <c r="C26" s="22"/>
      <c r="D26" s="23"/>
      <c r="E26" s="23"/>
      <c r="F26" s="23"/>
      <c r="G26" s="23"/>
      <c r="H26" s="142" t="str">
        <f t="shared" si="0"/>
        <v/>
      </c>
      <c r="AA26" s="141" t="str">
        <f>CONCATENATE(Table3[[#This Row],[5]],Table3[[#This Row],[4]],Table3[[#This Row],[3]],Table3[[#This Row],[2]],Table3[[#This Row],[1]])</f>
        <v/>
      </c>
      <c r="AB26" s="141">
        <f t="shared" si="1"/>
        <v>0</v>
      </c>
      <c r="AC26" s="141">
        <f t="shared" si="2"/>
        <v>0</v>
      </c>
      <c r="AD26" s="141">
        <f t="shared" si="3"/>
        <v>0</v>
      </c>
    </row>
    <row r="27" spans="1:30" ht="35" customHeight="1">
      <c r="A27" s="8">
        <v>25</v>
      </c>
      <c r="B27" s="12" t="s">
        <v>92</v>
      </c>
      <c r="C27" s="22"/>
      <c r="D27" s="23"/>
      <c r="E27" s="23"/>
      <c r="F27" s="23"/>
      <c r="G27" s="23"/>
      <c r="H27" s="142" t="str">
        <f t="shared" si="0"/>
        <v/>
      </c>
      <c r="AA27" s="141" t="str">
        <f>CONCATENATE(Table3[[#This Row],[5]],Table3[[#This Row],[4]],Table3[[#This Row],[3]],Table3[[#This Row],[2]],Table3[[#This Row],[1]])</f>
        <v/>
      </c>
      <c r="AB27" s="141">
        <f t="shared" si="1"/>
        <v>0</v>
      </c>
      <c r="AC27" s="141">
        <f t="shared" si="2"/>
        <v>0</v>
      </c>
      <c r="AD27" s="141">
        <f t="shared" si="3"/>
        <v>0</v>
      </c>
    </row>
    <row r="28" spans="1:30" ht="35" customHeight="1">
      <c r="A28" s="8">
        <v>26</v>
      </c>
      <c r="B28" s="9" t="s">
        <v>36</v>
      </c>
      <c r="C28" s="22"/>
      <c r="D28" s="23"/>
      <c r="E28" s="23"/>
      <c r="F28" s="23"/>
      <c r="G28" s="23"/>
      <c r="H28" s="142" t="str">
        <f t="shared" si="0"/>
        <v/>
      </c>
      <c r="AA28" s="141" t="str">
        <f>CONCATENATE(Table3[[#This Row],[5]],Table3[[#This Row],[4]],Table3[[#This Row],[3]],Table3[[#This Row],[2]],Table3[[#This Row],[1]])</f>
        <v/>
      </c>
      <c r="AB28" s="141">
        <f t="shared" si="1"/>
        <v>0</v>
      </c>
      <c r="AC28" s="141">
        <f t="shared" si="2"/>
        <v>0</v>
      </c>
      <c r="AD28" s="141">
        <f t="shared" si="3"/>
        <v>0</v>
      </c>
    </row>
    <row r="29" spans="1:30" ht="35" customHeight="1">
      <c r="A29" s="8">
        <v>27</v>
      </c>
      <c r="B29" s="12" t="s">
        <v>37</v>
      </c>
      <c r="C29" s="22"/>
      <c r="D29" s="23"/>
      <c r="E29" s="23"/>
      <c r="F29" s="23"/>
      <c r="G29" s="23"/>
      <c r="H29" s="142" t="str">
        <f t="shared" si="0"/>
        <v/>
      </c>
      <c r="AA29" s="141" t="str">
        <f>CONCATENATE(Table3[[#This Row],[5]],Table3[[#This Row],[4]],Table3[[#This Row],[3]],Table3[[#This Row],[2]],Table3[[#This Row],[1]])</f>
        <v/>
      </c>
      <c r="AB29" s="141">
        <f t="shared" si="1"/>
        <v>0</v>
      </c>
      <c r="AC29" s="141">
        <f t="shared" si="2"/>
        <v>0</v>
      </c>
      <c r="AD29" s="141">
        <f t="shared" si="3"/>
        <v>0</v>
      </c>
    </row>
    <row r="30" spans="1:30" ht="35" customHeight="1">
      <c r="A30" s="46">
        <v>28</v>
      </c>
      <c r="B30" s="47" t="s">
        <v>99</v>
      </c>
      <c r="C30" s="22"/>
      <c r="D30" s="23"/>
      <c r="E30" s="23"/>
      <c r="F30" s="23"/>
      <c r="G30" s="23"/>
      <c r="H30" s="142" t="str">
        <f t="shared" si="0"/>
        <v/>
      </c>
      <c r="AA30" s="141" t="str">
        <f>CONCATENATE(Table3[[#This Row],[5]],Table3[[#This Row],[4]],Table3[[#This Row],[3]],Table3[[#This Row],[2]],Table3[[#This Row],[1]])</f>
        <v/>
      </c>
      <c r="AB30" s="141">
        <f t="shared" si="1"/>
        <v>0</v>
      </c>
      <c r="AC30" s="141">
        <f t="shared" si="2"/>
        <v>0</v>
      </c>
      <c r="AD30" s="141">
        <f t="shared" si="3"/>
        <v>0</v>
      </c>
    </row>
    <row r="31" spans="1:30" ht="35" customHeight="1">
      <c r="A31" s="46">
        <v>29</v>
      </c>
      <c r="B31" s="48" t="s">
        <v>101</v>
      </c>
      <c r="C31" s="22"/>
      <c r="D31" s="23"/>
      <c r="E31" s="23"/>
      <c r="F31" s="23"/>
      <c r="G31" s="23"/>
      <c r="H31" s="142" t="str">
        <f t="shared" si="0"/>
        <v/>
      </c>
      <c r="AA31" s="141" t="str">
        <f>CONCATENATE(Table3[[#This Row],[5]],Table3[[#This Row],[4]],Table3[[#This Row],[3]],Table3[[#This Row],[2]],Table3[[#This Row],[1]])</f>
        <v/>
      </c>
      <c r="AB31" s="141">
        <f t="shared" si="1"/>
        <v>0</v>
      </c>
      <c r="AC31" s="141">
        <f t="shared" si="2"/>
        <v>0</v>
      </c>
      <c r="AD31" s="141">
        <f t="shared" si="3"/>
        <v>0</v>
      </c>
    </row>
    <row r="32" spans="1:30" ht="35" customHeight="1">
      <c r="A32" s="46">
        <v>30</v>
      </c>
      <c r="B32" s="48" t="s">
        <v>100</v>
      </c>
      <c r="C32" s="22"/>
      <c r="D32" s="23"/>
      <c r="E32" s="23"/>
      <c r="F32" s="23"/>
      <c r="G32" s="23"/>
      <c r="H32" s="142" t="str">
        <f t="shared" si="0"/>
        <v/>
      </c>
      <c r="AA32" s="141" t="str">
        <f>CONCATENATE(Table3[[#This Row],[5]],Table3[[#This Row],[4]],Table3[[#This Row],[3]],Table3[[#This Row],[2]],Table3[[#This Row],[1]])</f>
        <v/>
      </c>
      <c r="AB32" s="141">
        <f t="shared" si="1"/>
        <v>0</v>
      </c>
      <c r="AC32" s="141">
        <f t="shared" si="2"/>
        <v>0</v>
      </c>
      <c r="AD32" s="141">
        <f t="shared" si="3"/>
        <v>0</v>
      </c>
    </row>
    <row r="33" spans="1:30" ht="35" customHeight="1">
      <c r="A33" s="8">
        <v>31</v>
      </c>
      <c r="B33" s="13" t="s">
        <v>38</v>
      </c>
      <c r="C33" s="22"/>
      <c r="D33" s="23"/>
      <c r="E33" s="23"/>
      <c r="F33" s="23"/>
      <c r="G33" s="23"/>
      <c r="H33" s="142" t="str">
        <f t="shared" si="0"/>
        <v/>
      </c>
      <c r="AA33" s="141" t="str">
        <f>CONCATENATE(Table3[[#This Row],[5]],Table3[[#This Row],[4]],Table3[[#This Row],[3]],Table3[[#This Row],[2]],Table3[[#This Row],[1]])</f>
        <v/>
      </c>
      <c r="AB33" s="141">
        <f t="shared" si="1"/>
        <v>0</v>
      </c>
      <c r="AC33" s="141">
        <f t="shared" si="2"/>
        <v>0</v>
      </c>
      <c r="AD33" s="141">
        <f t="shared" si="3"/>
        <v>0</v>
      </c>
    </row>
    <row r="34" spans="1:30" ht="35" customHeight="1">
      <c r="A34" s="8">
        <v>32</v>
      </c>
      <c r="B34" s="13" t="s">
        <v>39</v>
      </c>
      <c r="C34" s="22"/>
      <c r="D34" s="23"/>
      <c r="E34" s="23"/>
      <c r="F34" s="23"/>
      <c r="G34" s="23"/>
      <c r="H34" s="142" t="str">
        <f t="shared" si="0"/>
        <v/>
      </c>
      <c r="AA34" s="141" t="str">
        <f>CONCATENATE(Table3[[#This Row],[5]],Table3[[#This Row],[4]],Table3[[#This Row],[3]],Table3[[#This Row],[2]],Table3[[#This Row],[1]])</f>
        <v/>
      </c>
      <c r="AB34" s="141">
        <f t="shared" si="1"/>
        <v>0</v>
      </c>
      <c r="AC34" s="141">
        <f t="shared" si="2"/>
        <v>0</v>
      </c>
      <c r="AD34" s="141">
        <f t="shared" si="3"/>
        <v>0</v>
      </c>
    </row>
    <row r="35" spans="1:30" ht="35" customHeight="1">
      <c r="A35" s="8">
        <v>33</v>
      </c>
      <c r="B35" s="13" t="s">
        <v>40</v>
      </c>
      <c r="C35" s="22"/>
      <c r="D35" s="23"/>
      <c r="E35" s="23"/>
      <c r="F35" s="23"/>
      <c r="G35" s="23"/>
      <c r="H35" s="142" t="str">
        <f t="shared" si="0"/>
        <v/>
      </c>
      <c r="AA35" s="141" t="str">
        <f>CONCATENATE(Table3[[#This Row],[5]],Table3[[#This Row],[4]],Table3[[#This Row],[3]],Table3[[#This Row],[2]],Table3[[#This Row],[1]])</f>
        <v/>
      </c>
      <c r="AB35" s="141">
        <f t="shared" si="1"/>
        <v>0</v>
      </c>
      <c r="AC35" s="141">
        <f t="shared" si="2"/>
        <v>0</v>
      </c>
      <c r="AD35" s="141">
        <f t="shared" si="3"/>
        <v>0</v>
      </c>
    </row>
    <row r="36" spans="1:30" ht="35" customHeight="1">
      <c r="A36" s="8">
        <v>34</v>
      </c>
      <c r="B36" s="13" t="s">
        <v>41</v>
      </c>
      <c r="C36" s="22"/>
      <c r="D36" s="23"/>
      <c r="E36" s="23"/>
      <c r="F36" s="23"/>
      <c r="G36" s="23"/>
      <c r="H36" s="142" t="str">
        <f t="shared" si="0"/>
        <v/>
      </c>
      <c r="AA36" s="141" t="str">
        <f>CONCATENATE(Table3[[#This Row],[5]],Table3[[#This Row],[4]],Table3[[#This Row],[3]],Table3[[#This Row],[2]],Table3[[#This Row],[1]])</f>
        <v/>
      </c>
      <c r="AB36" s="141">
        <f t="shared" si="1"/>
        <v>0</v>
      </c>
      <c r="AC36" s="141">
        <f t="shared" si="2"/>
        <v>0</v>
      </c>
      <c r="AD36" s="141">
        <f t="shared" si="3"/>
        <v>0</v>
      </c>
    </row>
    <row r="37" spans="1:30" ht="35" customHeight="1">
      <c r="A37" s="8">
        <v>35</v>
      </c>
      <c r="B37" s="13" t="s">
        <v>42</v>
      </c>
      <c r="C37" s="22"/>
      <c r="D37" s="23"/>
      <c r="E37" s="23"/>
      <c r="F37" s="23"/>
      <c r="G37" s="23"/>
      <c r="H37" s="142" t="str">
        <f t="shared" si="0"/>
        <v/>
      </c>
      <c r="AA37" s="141" t="str">
        <f>CONCATENATE(Table3[[#This Row],[5]],Table3[[#This Row],[4]],Table3[[#This Row],[3]],Table3[[#This Row],[2]],Table3[[#This Row],[1]])</f>
        <v/>
      </c>
      <c r="AB37" s="141">
        <f t="shared" si="1"/>
        <v>0</v>
      </c>
      <c r="AC37" s="141">
        <f t="shared" si="2"/>
        <v>0</v>
      </c>
      <c r="AD37" s="141">
        <f t="shared" si="3"/>
        <v>0</v>
      </c>
    </row>
    <row r="38" spans="1:30" ht="35" customHeight="1">
      <c r="A38" s="8">
        <v>36</v>
      </c>
      <c r="B38" s="13" t="s">
        <v>43</v>
      </c>
      <c r="C38" s="22"/>
      <c r="D38" s="23"/>
      <c r="E38" s="23"/>
      <c r="F38" s="23"/>
      <c r="G38" s="23"/>
      <c r="H38" s="142" t="str">
        <f t="shared" si="0"/>
        <v/>
      </c>
      <c r="AA38" s="141" t="str">
        <f>CONCATENATE(Table3[[#This Row],[5]],Table3[[#This Row],[4]],Table3[[#This Row],[3]],Table3[[#This Row],[2]],Table3[[#This Row],[1]])</f>
        <v/>
      </c>
      <c r="AB38" s="141">
        <f t="shared" si="1"/>
        <v>0</v>
      </c>
      <c r="AC38" s="141">
        <f t="shared" si="2"/>
        <v>0</v>
      </c>
      <c r="AD38" s="141">
        <f t="shared" si="3"/>
        <v>0</v>
      </c>
    </row>
    <row r="39" spans="1:30" ht="35" customHeight="1">
      <c r="A39" s="8">
        <v>37</v>
      </c>
      <c r="B39" s="13" t="s">
        <v>44</v>
      </c>
      <c r="C39" s="22"/>
      <c r="D39" s="23"/>
      <c r="E39" s="23"/>
      <c r="F39" s="23"/>
      <c r="G39" s="23"/>
      <c r="H39" s="142" t="str">
        <f t="shared" si="0"/>
        <v/>
      </c>
      <c r="AA39" s="141" t="str">
        <f>CONCATENATE(Table3[[#This Row],[5]],Table3[[#This Row],[4]],Table3[[#This Row],[3]],Table3[[#This Row],[2]],Table3[[#This Row],[1]])</f>
        <v/>
      </c>
      <c r="AB39" s="141">
        <f t="shared" si="1"/>
        <v>0</v>
      </c>
      <c r="AC39" s="141">
        <f t="shared" si="2"/>
        <v>0</v>
      </c>
      <c r="AD39" s="141">
        <f t="shared" si="3"/>
        <v>0</v>
      </c>
    </row>
    <row r="40" spans="1:30" ht="35" customHeight="1">
      <c r="A40" s="8">
        <v>38</v>
      </c>
      <c r="B40" s="13" t="s">
        <v>102</v>
      </c>
      <c r="C40" s="22"/>
      <c r="D40" s="23"/>
      <c r="E40" s="23"/>
      <c r="F40" s="23"/>
      <c r="G40" s="23"/>
      <c r="H40" s="142" t="str">
        <f t="shared" si="0"/>
        <v/>
      </c>
      <c r="AA40" s="141" t="str">
        <f>CONCATENATE(Table3[[#This Row],[5]],Table3[[#This Row],[4]],Table3[[#This Row],[3]],Table3[[#This Row],[2]],Table3[[#This Row],[1]])</f>
        <v/>
      </c>
      <c r="AB40" s="141">
        <f t="shared" si="1"/>
        <v>0</v>
      </c>
      <c r="AC40" s="141">
        <f t="shared" si="2"/>
        <v>0</v>
      </c>
      <c r="AD40" s="141">
        <f t="shared" si="3"/>
        <v>0</v>
      </c>
    </row>
    <row r="41" spans="1:30" ht="35" customHeight="1">
      <c r="A41" s="8">
        <v>39</v>
      </c>
      <c r="B41" s="13" t="s">
        <v>45</v>
      </c>
      <c r="C41" s="22"/>
      <c r="D41" s="23"/>
      <c r="E41" s="23"/>
      <c r="F41" s="23"/>
      <c r="G41" s="23"/>
      <c r="H41" s="142" t="str">
        <f t="shared" si="0"/>
        <v/>
      </c>
      <c r="AA41" s="141" t="str">
        <f>CONCATENATE(Table3[[#This Row],[5]],Table3[[#This Row],[4]],Table3[[#This Row],[3]],Table3[[#This Row],[2]],Table3[[#This Row],[1]])</f>
        <v/>
      </c>
      <c r="AB41" s="141">
        <f t="shared" si="1"/>
        <v>0</v>
      </c>
      <c r="AC41" s="141">
        <f t="shared" si="2"/>
        <v>0</v>
      </c>
      <c r="AD41" s="141">
        <f t="shared" si="3"/>
        <v>0</v>
      </c>
    </row>
    <row r="42" spans="1:30" ht="35" customHeight="1">
      <c r="A42" s="8">
        <v>40</v>
      </c>
      <c r="B42" s="13" t="s">
        <v>46</v>
      </c>
      <c r="C42" s="22"/>
      <c r="D42" s="23"/>
      <c r="E42" s="23"/>
      <c r="F42" s="23"/>
      <c r="G42" s="23"/>
      <c r="H42" s="142" t="str">
        <f t="shared" si="0"/>
        <v/>
      </c>
      <c r="AA42" s="141" t="str">
        <f>CONCATENATE(Table3[[#This Row],[5]],Table3[[#This Row],[4]],Table3[[#This Row],[3]],Table3[[#This Row],[2]],Table3[[#This Row],[1]])</f>
        <v/>
      </c>
      <c r="AB42" s="141">
        <f t="shared" si="1"/>
        <v>0</v>
      </c>
      <c r="AC42" s="141">
        <f t="shared" si="2"/>
        <v>0</v>
      </c>
      <c r="AD42" s="141">
        <f t="shared" si="3"/>
        <v>0</v>
      </c>
    </row>
    <row r="43" spans="1:30" ht="35" customHeight="1">
      <c r="A43" s="8">
        <v>41</v>
      </c>
      <c r="B43" s="13" t="s">
        <v>47</v>
      </c>
      <c r="C43" s="22"/>
      <c r="D43" s="23"/>
      <c r="E43" s="23"/>
      <c r="F43" s="23"/>
      <c r="G43" s="23"/>
      <c r="H43" s="142" t="str">
        <f t="shared" si="0"/>
        <v/>
      </c>
      <c r="AA43" s="141" t="str">
        <f>CONCATENATE(Table3[[#This Row],[5]],Table3[[#This Row],[4]],Table3[[#This Row],[3]],Table3[[#This Row],[2]],Table3[[#This Row],[1]])</f>
        <v/>
      </c>
      <c r="AB43" s="141">
        <f t="shared" si="1"/>
        <v>0</v>
      </c>
      <c r="AC43" s="141">
        <f t="shared" si="2"/>
        <v>0</v>
      </c>
      <c r="AD43" s="141">
        <f t="shared" si="3"/>
        <v>0</v>
      </c>
    </row>
    <row r="44" spans="1:30" ht="35" customHeight="1">
      <c r="A44" s="8">
        <v>42</v>
      </c>
      <c r="B44" s="13" t="s">
        <v>48</v>
      </c>
      <c r="C44" s="22"/>
      <c r="D44" s="23"/>
      <c r="E44" s="23"/>
      <c r="F44" s="23"/>
      <c r="G44" s="23"/>
      <c r="H44" s="142" t="str">
        <f t="shared" si="0"/>
        <v/>
      </c>
      <c r="AA44" s="141" t="str">
        <f>CONCATENATE(Table3[[#This Row],[5]],Table3[[#This Row],[4]],Table3[[#This Row],[3]],Table3[[#This Row],[2]],Table3[[#This Row],[1]])</f>
        <v/>
      </c>
      <c r="AB44" s="141">
        <f t="shared" si="1"/>
        <v>0</v>
      </c>
      <c r="AC44" s="141">
        <f t="shared" si="2"/>
        <v>0</v>
      </c>
      <c r="AD44" s="141">
        <f t="shared" si="3"/>
        <v>0</v>
      </c>
    </row>
    <row r="45" spans="1:30" ht="35" customHeight="1">
      <c r="A45" s="8">
        <v>43</v>
      </c>
      <c r="B45" s="13" t="s">
        <v>49</v>
      </c>
      <c r="C45" s="22"/>
      <c r="D45" s="23"/>
      <c r="E45" s="23"/>
      <c r="F45" s="23"/>
      <c r="G45" s="23"/>
      <c r="H45" s="142" t="str">
        <f t="shared" si="0"/>
        <v/>
      </c>
      <c r="AA45" s="141" t="str">
        <f>CONCATENATE(Table3[[#This Row],[5]],Table3[[#This Row],[4]],Table3[[#This Row],[3]],Table3[[#This Row],[2]],Table3[[#This Row],[1]])</f>
        <v/>
      </c>
      <c r="AB45" s="141">
        <f t="shared" si="1"/>
        <v>0</v>
      </c>
      <c r="AC45" s="141">
        <f t="shared" si="2"/>
        <v>0</v>
      </c>
      <c r="AD45" s="141">
        <f t="shared" si="3"/>
        <v>0</v>
      </c>
    </row>
    <row r="46" spans="1:30" ht="35" customHeight="1">
      <c r="A46" s="8">
        <v>44</v>
      </c>
      <c r="B46" s="13" t="s">
        <v>50</v>
      </c>
      <c r="C46" s="22"/>
      <c r="D46" s="23"/>
      <c r="E46" s="23"/>
      <c r="F46" s="23"/>
      <c r="G46" s="23"/>
      <c r="H46" s="142" t="str">
        <f t="shared" si="0"/>
        <v/>
      </c>
      <c r="AA46" s="141" t="str">
        <f>CONCATENATE(Table3[[#This Row],[5]],Table3[[#This Row],[4]],Table3[[#This Row],[3]],Table3[[#This Row],[2]],Table3[[#This Row],[1]])</f>
        <v/>
      </c>
      <c r="AB46" s="141">
        <f t="shared" si="1"/>
        <v>0</v>
      </c>
      <c r="AC46" s="141">
        <f t="shared" si="2"/>
        <v>0</v>
      </c>
      <c r="AD46" s="141">
        <f t="shared" si="3"/>
        <v>0</v>
      </c>
    </row>
    <row r="47" spans="1:30" ht="35" customHeight="1">
      <c r="A47" s="8">
        <v>45</v>
      </c>
      <c r="B47" s="13" t="s">
        <v>91</v>
      </c>
      <c r="C47" s="22"/>
      <c r="D47" s="23"/>
      <c r="E47" s="23"/>
      <c r="F47" s="23"/>
      <c r="G47" s="23"/>
      <c r="H47" s="142" t="str">
        <f t="shared" si="0"/>
        <v/>
      </c>
      <c r="AA47" s="141" t="str">
        <f>CONCATENATE(Table3[[#This Row],[5]],Table3[[#This Row],[4]],Table3[[#This Row],[3]],Table3[[#This Row],[2]],Table3[[#This Row],[1]])</f>
        <v/>
      </c>
      <c r="AB47" s="141">
        <f t="shared" si="1"/>
        <v>0</v>
      </c>
      <c r="AC47" s="141">
        <f t="shared" si="2"/>
        <v>0</v>
      </c>
      <c r="AD47" s="141">
        <f t="shared" si="3"/>
        <v>0</v>
      </c>
    </row>
    <row r="48" spans="1:30" ht="35" customHeight="1">
      <c r="A48" s="8">
        <v>46</v>
      </c>
      <c r="B48" s="13" t="s">
        <v>51</v>
      </c>
      <c r="C48" s="22"/>
      <c r="D48" s="23"/>
      <c r="E48" s="23"/>
      <c r="F48" s="23"/>
      <c r="G48" s="23"/>
      <c r="H48" s="142" t="str">
        <f t="shared" si="0"/>
        <v/>
      </c>
      <c r="AA48" s="141" t="str">
        <f>CONCATENATE(Table3[[#This Row],[5]],Table3[[#This Row],[4]],Table3[[#This Row],[3]],Table3[[#This Row],[2]],Table3[[#This Row],[1]])</f>
        <v/>
      </c>
      <c r="AB48" s="141">
        <f t="shared" si="1"/>
        <v>0</v>
      </c>
      <c r="AC48" s="141">
        <f t="shared" si="2"/>
        <v>0</v>
      </c>
      <c r="AD48" s="141">
        <f t="shared" si="3"/>
        <v>0</v>
      </c>
    </row>
    <row r="49" spans="1:30" ht="35" customHeight="1">
      <c r="A49" s="8">
        <v>47</v>
      </c>
      <c r="B49" s="13" t="s">
        <v>52</v>
      </c>
      <c r="C49" s="22"/>
      <c r="D49" s="23"/>
      <c r="E49" s="23"/>
      <c r="F49" s="23"/>
      <c r="G49" s="23"/>
      <c r="H49" s="142" t="str">
        <f t="shared" si="0"/>
        <v/>
      </c>
      <c r="AA49" s="141" t="str">
        <f>CONCATENATE(Table3[[#This Row],[5]],Table3[[#This Row],[4]],Table3[[#This Row],[3]],Table3[[#This Row],[2]],Table3[[#This Row],[1]])</f>
        <v/>
      </c>
      <c r="AB49" s="141">
        <f t="shared" si="1"/>
        <v>0</v>
      </c>
      <c r="AC49" s="141">
        <f t="shared" si="2"/>
        <v>0</v>
      </c>
      <c r="AD49" s="141">
        <f t="shared" si="3"/>
        <v>0</v>
      </c>
    </row>
    <row r="50" spans="1:30" ht="35" customHeight="1">
      <c r="A50" s="8">
        <v>48</v>
      </c>
      <c r="B50" s="13" t="s">
        <v>53</v>
      </c>
      <c r="C50" s="22"/>
      <c r="D50" s="23"/>
      <c r="E50" s="23"/>
      <c r="F50" s="23"/>
      <c r="G50" s="23"/>
      <c r="H50" s="142" t="str">
        <f t="shared" si="0"/>
        <v/>
      </c>
      <c r="AA50" s="141" t="str">
        <f>CONCATENATE(Table3[[#This Row],[5]],Table3[[#This Row],[4]],Table3[[#This Row],[3]],Table3[[#This Row],[2]],Table3[[#This Row],[1]])</f>
        <v/>
      </c>
      <c r="AB50" s="141">
        <f t="shared" si="1"/>
        <v>0</v>
      </c>
      <c r="AC50" s="141">
        <f t="shared" si="2"/>
        <v>0</v>
      </c>
      <c r="AD50" s="141">
        <f t="shared" si="3"/>
        <v>0</v>
      </c>
    </row>
    <row r="51" spans="1:30">
      <c r="AA51" s="141"/>
      <c r="AB51" s="141"/>
      <c r="AC51" s="141"/>
      <c r="AD51" s="141"/>
    </row>
    <row r="52" spans="1:30">
      <c r="AA52" s="141"/>
      <c r="AB52" s="141"/>
      <c r="AC52" s="141"/>
      <c r="AD52" s="141"/>
    </row>
    <row r="53" spans="1:30">
      <c r="AA53" s="141"/>
      <c r="AB53" s="141"/>
      <c r="AC53" s="141"/>
      <c r="AD53" s="141"/>
    </row>
    <row r="54" spans="1:30">
      <c r="AA54" s="141"/>
      <c r="AB54" s="141"/>
      <c r="AC54" s="141"/>
      <c r="AD54" s="141"/>
    </row>
    <row r="55" spans="1:30">
      <c r="AA55" s="141"/>
      <c r="AB55" s="141"/>
      <c r="AC55" s="141"/>
      <c r="AD55" s="141"/>
    </row>
    <row r="56" spans="1:30">
      <c r="AA56" s="141"/>
      <c r="AB56" s="141"/>
      <c r="AC56" s="141"/>
      <c r="AD56" s="141"/>
    </row>
    <row r="57" spans="1:30">
      <c r="AA57" s="141"/>
      <c r="AB57" s="141"/>
      <c r="AC57" s="141"/>
      <c r="AD57" s="141"/>
    </row>
    <row r="58" spans="1:30">
      <c r="AA58" s="141"/>
      <c r="AB58" s="141"/>
      <c r="AC58" s="141"/>
      <c r="AD58" s="141"/>
    </row>
    <row r="59" spans="1:30">
      <c r="AA59" s="141"/>
      <c r="AB59" s="141"/>
      <c r="AC59" s="141"/>
      <c r="AD59" s="141"/>
    </row>
    <row r="60" spans="1:30">
      <c r="AA60" s="141"/>
      <c r="AB60" s="141"/>
      <c r="AC60" s="141"/>
      <c r="AD60" s="141"/>
    </row>
    <row r="61" spans="1:30">
      <c r="AA61" s="141"/>
      <c r="AB61" s="141"/>
      <c r="AC61" s="141"/>
      <c r="AD61" s="141"/>
    </row>
    <row r="62" spans="1:30">
      <c r="AA62" s="141"/>
      <c r="AB62" s="141"/>
      <c r="AC62" s="141"/>
      <c r="AD62" s="141"/>
    </row>
    <row r="63" spans="1:30">
      <c r="AA63" s="141"/>
      <c r="AB63" s="141"/>
      <c r="AC63" s="141"/>
      <c r="AD63" s="141"/>
    </row>
    <row r="64" spans="1:30">
      <c r="AA64" s="141"/>
      <c r="AB64" s="141"/>
      <c r="AC64" s="141"/>
      <c r="AD64" s="141"/>
    </row>
    <row r="65" spans="27:30">
      <c r="AA65" s="141"/>
      <c r="AB65" s="141"/>
      <c r="AC65" s="141"/>
      <c r="AD65" s="141"/>
    </row>
    <row r="66" spans="27:30">
      <c r="AA66" s="141"/>
      <c r="AB66" s="141"/>
      <c r="AC66" s="141"/>
      <c r="AD66" s="141"/>
    </row>
    <row r="67" spans="27:30">
      <c r="AA67" s="141"/>
      <c r="AB67" s="141"/>
      <c r="AC67" s="141"/>
      <c r="AD67" s="141"/>
    </row>
    <row r="68" spans="27:30">
      <c r="AA68" s="141"/>
      <c r="AB68" s="141"/>
      <c r="AC68" s="141"/>
      <c r="AD68" s="141"/>
    </row>
    <row r="69" spans="27:30">
      <c r="AA69" s="141"/>
      <c r="AB69" s="141"/>
      <c r="AC69" s="141"/>
      <c r="AD69" s="141"/>
    </row>
    <row r="70" spans="27:30">
      <c r="AA70" s="141"/>
      <c r="AB70" s="141"/>
      <c r="AC70" s="141"/>
      <c r="AD70" s="141"/>
    </row>
    <row r="71" spans="27:30">
      <c r="AA71" s="141"/>
      <c r="AB71" s="141"/>
      <c r="AC71" s="141"/>
      <c r="AD71" s="141"/>
    </row>
    <row r="72" spans="27:30">
      <c r="AA72" s="141"/>
      <c r="AB72" s="141"/>
      <c r="AC72" s="141"/>
      <c r="AD72" s="141"/>
    </row>
    <row r="73" spans="27:30">
      <c r="AA73" s="141"/>
      <c r="AB73" s="141"/>
      <c r="AC73" s="141"/>
      <c r="AD73" s="141"/>
    </row>
    <row r="74" spans="27:30">
      <c r="AA74" s="141"/>
      <c r="AB74" s="141"/>
      <c r="AC74" s="141"/>
      <c r="AD74" s="141"/>
    </row>
  </sheetData>
  <sheetProtection algorithmName="SHA-512" hashValue="7igPCbTC61AaM+SUfuJB+u8fGmwct/7XZ1anMMCeEWKScX4zZqKj8ZbmjCM5NhzRm+haDZrL/a+W7nsNLOmxBw==" saltValue="eVwThzdJaYOuVvpFDh1USA==" spinCount="100000" sheet="1" selectLockedCells="1"/>
  <mergeCells count="1">
    <mergeCell ref="A1:B1"/>
  </mergeCells>
  <phoneticPr fontId="12" type="noConversion"/>
  <conditionalFormatting sqref="A1:B1">
    <cfRule type="cellIs" dxfId="40" priority="25" operator="notEqual">
      <formula>"Emotional and Social Skills"</formula>
    </cfRule>
  </conditionalFormatting>
  <conditionalFormatting sqref="C3 C4:G50">
    <cfRule type="expression" dxfId="39" priority="10">
      <formula>AND($AA3&lt;&gt;"X",$AA3&lt;&gt;"")</formula>
    </cfRule>
    <cfRule type="expression" dxfId="38" priority="14">
      <formula>LEN($AA3)&gt;1</formula>
    </cfRule>
    <cfRule type="expression" dxfId="37" priority="16">
      <formula>$AA3=""</formula>
    </cfRule>
  </conditionalFormatting>
  <conditionalFormatting sqref="D3:G3">
    <cfRule type="expression" dxfId="36" priority="7">
      <formula>AND($AA3&lt;&gt;"X",$AA3&lt;&gt;"")</formula>
    </cfRule>
    <cfRule type="expression" dxfId="35" priority="8">
      <formula>LEN($AA3)&gt;1</formula>
    </cfRule>
    <cfRule type="expression" dxfId="34" priority="9">
      <formula>$AA3=""</formula>
    </cfRule>
  </conditionalFormatting>
  <pageMargins left="0.7" right="0.7" top="0.75" bottom="0.75" header="0.3" footer="0.3"/>
  <pageSetup scale="88" fitToHeight="0" orientation="portrait"/>
  <headerFooter>
    <oddFooter>&amp;A</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D75"/>
  <sheetViews>
    <sheetView showGridLines="0" zoomScale="115" zoomScaleNormal="115" zoomScalePageLayoutView="115" workbookViewId="0">
      <pane ySplit="2" topLeftCell="A3" activePane="bottomLeft" state="frozen"/>
      <selection pane="bottomLeft" activeCell="C8" sqref="C8"/>
    </sheetView>
  </sheetViews>
  <sheetFormatPr baseColWidth="10" defaultColWidth="8.83203125" defaultRowHeight="15"/>
  <cols>
    <col min="1" max="1" width="13.5" style="33" customWidth="1"/>
    <col min="2" max="2" width="50.5" style="33" customWidth="1"/>
    <col min="3" max="7" width="6" style="33" customWidth="1"/>
    <col min="8" max="26" width="8.83203125" style="33"/>
    <col min="27" max="30" width="8.83203125" style="33" hidden="1" customWidth="1"/>
    <col min="31" max="16384" width="8.83203125" style="33"/>
  </cols>
  <sheetData>
    <row r="1" spans="1:30" ht="125.25" customHeight="1" thickBot="1">
      <c r="A1" s="206" t="str">
        <f>IF($AD$2&gt;1,"You have entered an invalid response.",IF(AND(SUM($AB:$AB)&gt;48,SUM($AC:$AC)=0),"You have filled out too many boxes, please review your test answers.",IF(AND(SUM($AB:$AB)&lt;48,SUM($AC:$AC)=0),"You have not provided a response for all of the statements on the test.","Emotional and Social Skills")))</f>
        <v>You have not provided a response for all of the statements on the test.</v>
      </c>
      <c r="B1" s="207"/>
      <c r="C1" s="17" t="s">
        <v>10</v>
      </c>
      <c r="D1" s="18" t="s">
        <v>11</v>
      </c>
      <c r="E1" s="18" t="s">
        <v>12</v>
      </c>
      <c r="F1" s="18" t="s">
        <v>13</v>
      </c>
      <c r="G1" s="19" t="s">
        <v>14</v>
      </c>
      <c r="H1" s="3"/>
    </row>
    <row r="2" spans="1:30" ht="22" thickBot="1">
      <c r="A2" s="14" t="s">
        <v>20</v>
      </c>
      <c r="B2" s="15" t="s">
        <v>0</v>
      </c>
      <c r="C2" s="10" t="s">
        <v>15</v>
      </c>
      <c r="D2" s="10" t="s">
        <v>16</v>
      </c>
      <c r="E2" s="10" t="s">
        <v>17</v>
      </c>
      <c r="F2" s="10" t="s">
        <v>18</v>
      </c>
      <c r="G2" s="11" t="s">
        <v>19</v>
      </c>
      <c r="AD2" s="33">
        <f>MAX($AD$3:$AD$50)</f>
        <v>0</v>
      </c>
    </row>
    <row r="3" spans="1:30" ht="35" customHeight="1">
      <c r="A3" s="6">
        <v>1</v>
      </c>
      <c r="B3" s="4" t="s">
        <v>1</v>
      </c>
      <c r="C3" s="20"/>
      <c r="D3" s="21"/>
      <c r="E3" s="21"/>
      <c r="F3" s="21"/>
      <c r="G3" s="21"/>
      <c r="H3" s="142" t="str">
        <f>IF(AND($AA3&lt;&gt;"X",$AA3&lt;&gt;""),"Please enter only an 'X' for the selection you would like to make.","")</f>
        <v/>
      </c>
      <c r="AA3" s="141" t="str">
        <f>CONCATENATE(Table32[[#This Row],[5]],Table32[[#This Row],[4]],Table32[[#This Row],[3]],Table32[[#This Row],[2]],Table32[[#This Row],[1]])</f>
        <v/>
      </c>
      <c r="AB3" s="141">
        <f>LEN(AA3)</f>
        <v>0</v>
      </c>
      <c r="AC3" s="141">
        <f>IF(AND($AA3="X",$AB3=1),"",IF(AND($AA3="XX",$AB3=2),"",IF(AND($AA3="XXX",$AB3=3),"",IF(AND($AA3="XXXX",$AB3=4),"",IF(AND($AA3="XXXXX",$AB3=5),"",$AB3)))))</f>
        <v>0</v>
      </c>
      <c r="AD3" s="141">
        <f>SUM(AB3:AC3)</f>
        <v>0</v>
      </c>
    </row>
    <row r="4" spans="1:30" ht="35" customHeight="1">
      <c r="A4" s="7">
        <v>2</v>
      </c>
      <c r="B4" s="5" t="s">
        <v>2</v>
      </c>
      <c r="C4" s="22"/>
      <c r="D4" s="23"/>
      <c r="E4" s="23"/>
      <c r="F4" s="23"/>
      <c r="G4" s="23"/>
      <c r="H4" s="142" t="str">
        <f t="shared" ref="H4:H50" si="0">IF(AND($AA4&lt;&gt;"X",$AA4&lt;&gt;""),"Please enter only an 'X' for the selection you would like to make.","")</f>
        <v/>
      </c>
      <c r="AA4" s="141" t="str">
        <f>CONCATENATE(Table32[[#This Row],[5]],Table32[[#This Row],[4]],Table32[[#This Row],[3]],Table32[[#This Row],[2]],Table32[[#This Row],[1]])</f>
        <v/>
      </c>
      <c r="AB4" s="141">
        <f t="shared" ref="AB4:AB50" si="1">LEN(AA4)</f>
        <v>0</v>
      </c>
      <c r="AC4" s="141">
        <f t="shared" ref="AC4:AC50" si="2">IF(AND($AA4="X",$AB4=1),"",IF(AND($AA4="XX",$AB4=2),"",IF(AND($AA4="XXX",$AB4=3),"",IF(AND($AA4="XXXX",$AB4=4),"",IF(AND($AA4="XXXXX",$AB4=5),"",$AB4)))))</f>
        <v>0</v>
      </c>
      <c r="AD4" s="141">
        <f t="shared" ref="AD4:AD50" si="3">SUM(AB4:AC4)</f>
        <v>0</v>
      </c>
    </row>
    <row r="5" spans="1:30" ht="35" customHeight="1">
      <c r="A5" s="7">
        <v>3</v>
      </c>
      <c r="B5" s="5" t="s">
        <v>3</v>
      </c>
      <c r="C5" s="22"/>
      <c r="D5" s="23"/>
      <c r="E5" s="23"/>
      <c r="F5" s="23"/>
      <c r="G5" s="23"/>
      <c r="H5" s="142" t="str">
        <f t="shared" si="0"/>
        <v/>
      </c>
      <c r="AA5" s="141" t="str">
        <f>CONCATENATE(Table32[[#This Row],[5]],Table32[[#This Row],[4]],Table32[[#This Row],[3]],Table32[[#This Row],[2]],Table32[[#This Row],[1]])</f>
        <v/>
      </c>
      <c r="AB5" s="141">
        <f t="shared" si="1"/>
        <v>0</v>
      </c>
      <c r="AC5" s="141">
        <f t="shared" si="2"/>
        <v>0</v>
      </c>
      <c r="AD5" s="141">
        <f t="shared" si="3"/>
        <v>0</v>
      </c>
    </row>
    <row r="6" spans="1:30" ht="35" customHeight="1">
      <c r="A6" s="7">
        <v>4</v>
      </c>
      <c r="B6" s="5" t="s">
        <v>4</v>
      </c>
      <c r="C6" s="22"/>
      <c r="D6" s="23"/>
      <c r="E6" s="23"/>
      <c r="F6" s="23"/>
      <c r="G6" s="23"/>
      <c r="H6" s="142" t="str">
        <f t="shared" si="0"/>
        <v/>
      </c>
      <c r="AA6" s="141" t="str">
        <f>CONCATENATE(Table32[[#This Row],[5]],Table32[[#This Row],[4]],Table32[[#This Row],[3]],Table32[[#This Row],[2]],Table32[[#This Row],[1]])</f>
        <v/>
      </c>
      <c r="AB6" s="141">
        <f t="shared" si="1"/>
        <v>0</v>
      </c>
      <c r="AC6" s="141">
        <f t="shared" si="2"/>
        <v>0</v>
      </c>
      <c r="AD6" s="141">
        <f t="shared" si="3"/>
        <v>0</v>
      </c>
    </row>
    <row r="7" spans="1:30" ht="35" customHeight="1">
      <c r="A7" s="7">
        <v>5</v>
      </c>
      <c r="B7" s="5" t="s">
        <v>5</v>
      </c>
      <c r="C7" s="22"/>
      <c r="D7" s="23"/>
      <c r="E7" s="23"/>
      <c r="F7" s="23"/>
      <c r="G7" s="23"/>
      <c r="H7" s="142" t="str">
        <f t="shared" si="0"/>
        <v/>
      </c>
      <c r="AA7" s="141" t="str">
        <f>CONCATENATE(Table32[[#This Row],[5]],Table32[[#This Row],[4]],Table32[[#This Row],[3]],Table32[[#This Row],[2]],Table32[[#This Row],[1]])</f>
        <v/>
      </c>
      <c r="AB7" s="141">
        <f t="shared" si="1"/>
        <v>0</v>
      </c>
      <c r="AC7" s="141">
        <f t="shared" si="2"/>
        <v>0</v>
      </c>
      <c r="AD7" s="141">
        <f t="shared" si="3"/>
        <v>0</v>
      </c>
    </row>
    <row r="8" spans="1:30" ht="35" customHeight="1">
      <c r="A8" s="7">
        <v>6</v>
      </c>
      <c r="B8" s="5" t="s">
        <v>6</v>
      </c>
      <c r="C8" s="22"/>
      <c r="D8" s="23"/>
      <c r="E8" s="23"/>
      <c r="F8" s="23"/>
      <c r="G8" s="23"/>
      <c r="H8" s="142" t="str">
        <f t="shared" si="0"/>
        <v/>
      </c>
      <c r="AA8" s="141" t="str">
        <f>CONCATENATE(Table32[[#This Row],[5]],Table32[[#This Row],[4]],Table32[[#This Row],[3]],Table32[[#This Row],[2]],Table32[[#This Row],[1]])</f>
        <v/>
      </c>
      <c r="AB8" s="141">
        <f t="shared" si="1"/>
        <v>0</v>
      </c>
      <c r="AC8" s="141">
        <f t="shared" si="2"/>
        <v>0</v>
      </c>
      <c r="AD8" s="141">
        <f t="shared" si="3"/>
        <v>0</v>
      </c>
    </row>
    <row r="9" spans="1:30" ht="35" customHeight="1">
      <c r="A9" s="7">
        <v>7</v>
      </c>
      <c r="B9" s="5" t="s">
        <v>7</v>
      </c>
      <c r="C9" s="22"/>
      <c r="D9" s="23"/>
      <c r="E9" s="23"/>
      <c r="F9" s="23"/>
      <c r="G9" s="23"/>
      <c r="H9" s="142" t="str">
        <f t="shared" si="0"/>
        <v/>
      </c>
      <c r="AA9" s="141" t="str">
        <f>CONCATENATE(Table32[[#This Row],[5]],Table32[[#This Row],[4]],Table32[[#This Row],[3]],Table32[[#This Row],[2]],Table32[[#This Row],[1]])</f>
        <v/>
      </c>
      <c r="AB9" s="141">
        <f t="shared" si="1"/>
        <v>0</v>
      </c>
      <c r="AC9" s="141">
        <f t="shared" si="2"/>
        <v>0</v>
      </c>
      <c r="AD9" s="141">
        <f t="shared" si="3"/>
        <v>0</v>
      </c>
    </row>
    <row r="10" spans="1:30" ht="35" customHeight="1">
      <c r="A10" s="7">
        <v>8</v>
      </c>
      <c r="B10" s="5" t="s">
        <v>8</v>
      </c>
      <c r="C10" s="22"/>
      <c r="D10" s="23"/>
      <c r="E10" s="23"/>
      <c r="F10" s="23"/>
      <c r="G10" s="23"/>
      <c r="H10" s="142" t="str">
        <f t="shared" si="0"/>
        <v/>
      </c>
      <c r="AA10" s="141" t="str">
        <f>CONCATENATE(Table32[[#This Row],[5]],Table32[[#This Row],[4]],Table32[[#This Row],[3]],Table32[[#This Row],[2]],Table32[[#This Row],[1]])</f>
        <v/>
      </c>
      <c r="AB10" s="141">
        <f t="shared" si="1"/>
        <v>0</v>
      </c>
      <c r="AC10" s="141">
        <f t="shared" si="2"/>
        <v>0</v>
      </c>
      <c r="AD10" s="141">
        <f t="shared" si="3"/>
        <v>0</v>
      </c>
    </row>
    <row r="11" spans="1:30" ht="35" customHeight="1">
      <c r="A11" s="8">
        <v>9</v>
      </c>
      <c r="B11" s="9" t="s">
        <v>9</v>
      </c>
      <c r="C11" s="22"/>
      <c r="D11" s="23"/>
      <c r="E11" s="23"/>
      <c r="F11" s="23"/>
      <c r="G11" s="23"/>
      <c r="H11" s="142" t="str">
        <f t="shared" si="0"/>
        <v/>
      </c>
      <c r="AA11" s="141" t="str">
        <f>CONCATENATE(Table32[[#This Row],[5]],Table32[[#This Row],[4]],Table32[[#This Row],[3]],Table32[[#This Row],[2]],Table32[[#This Row],[1]])</f>
        <v/>
      </c>
      <c r="AB11" s="141">
        <f t="shared" si="1"/>
        <v>0</v>
      </c>
      <c r="AC11" s="141">
        <f t="shared" si="2"/>
        <v>0</v>
      </c>
      <c r="AD11" s="141">
        <f t="shared" si="3"/>
        <v>0</v>
      </c>
    </row>
    <row r="12" spans="1:30" ht="35" customHeight="1">
      <c r="A12" s="8">
        <v>10</v>
      </c>
      <c r="B12" s="12" t="s">
        <v>21</v>
      </c>
      <c r="C12" s="22"/>
      <c r="D12" s="23"/>
      <c r="E12" s="23"/>
      <c r="F12" s="23"/>
      <c r="G12" s="23"/>
      <c r="H12" s="142" t="str">
        <f t="shared" si="0"/>
        <v/>
      </c>
      <c r="AA12" s="141" t="str">
        <f>CONCATENATE(Table32[[#This Row],[5]],Table32[[#This Row],[4]],Table32[[#This Row],[3]],Table32[[#This Row],[2]],Table32[[#This Row],[1]])</f>
        <v/>
      </c>
      <c r="AB12" s="141">
        <f t="shared" si="1"/>
        <v>0</v>
      </c>
      <c r="AC12" s="141">
        <f t="shared" si="2"/>
        <v>0</v>
      </c>
      <c r="AD12" s="141">
        <f t="shared" si="3"/>
        <v>0</v>
      </c>
    </row>
    <row r="13" spans="1:30" ht="35" customHeight="1">
      <c r="A13" s="8">
        <v>11</v>
      </c>
      <c r="B13" s="12" t="s">
        <v>22</v>
      </c>
      <c r="C13" s="22"/>
      <c r="D13" s="23"/>
      <c r="E13" s="23"/>
      <c r="F13" s="23"/>
      <c r="G13" s="23"/>
      <c r="H13" s="142" t="str">
        <f t="shared" si="0"/>
        <v/>
      </c>
      <c r="AA13" s="141" t="str">
        <f>CONCATENATE(Table32[[#This Row],[5]],Table32[[#This Row],[4]],Table32[[#This Row],[3]],Table32[[#This Row],[2]],Table32[[#This Row],[1]])</f>
        <v/>
      </c>
      <c r="AB13" s="141">
        <f t="shared" si="1"/>
        <v>0</v>
      </c>
      <c r="AC13" s="141">
        <f t="shared" si="2"/>
        <v>0</v>
      </c>
      <c r="AD13" s="141">
        <f t="shared" si="3"/>
        <v>0</v>
      </c>
    </row>
    <row r="14" spans="1:30" ht="35" customHeight="1">
      <c r="A14" s="8">
        <v>12</v>
      </c>
      <c r="B14" s="12" t="s">
        <v>23</v>
      </c>
      <c r="C14" s="22"/>
      <c r="D14" s="23"/>
      <c r="E14" s="23"/>
      <c r="F14" s="23"/>
      <c r="G14" s="23"/>
      <c r="H14" s="142" t="str">
        <f t="shared" si="0"/>
        <v/>
      </c>
      <c r="AA14" s="141" t="str">
        <f>CONCATENATE(Table32[[#This Row],[5]],Table32[[#This Row],[4]],Table32[[#This Row],[3]],Table32[[#This Row],[2]],Table32[[#This Row],[1]])</f>
        <v/>
      </c>
      <c r="AB14" s="141">
        <f t="shared" si="1"/>
        <v>0</v>
      </c>
      <c r="AC14" s="141">
        <f t="shared" si="2"/>
        <v>0</v>
      </c>
      <c r="AD14" s="141">
        <f t="shared" si="3"/>
        <v>0</v>
      </c>
    </row>
    <row r="15" spans="1:30" ht="35" customHeight="1">
      <c r="A15" s="8">
        <v>13</v>
      </c>
      <c r="B15" s="12" t="s">
        <v>24</v>
      </c>
      <c r="C15" s="22"/>
      <c r="D15" s="23"/>
      <c r="E15" s="23"/>
      <c r="F15" s="23"/>
      <c r="G15" s="23"/>
      <c r="H15" s="142" t="str">
        <f t="shared" si="0"/>
        <v/>
      </c>
      <c r="AA15" s="141" t="str">
        <f>CONCATENATE(Table32[[#This Row],[5]],Table32[[#This Row],[4]],Table32[[#This Row],[3]],Table32[[#This Row],[2]],Table32[[#This Row],[1]])</f>
        <v/>
      </c>
      <c r="AB15" s="141">
        <f t="shared" si="1"/>
        <v>0</v>
      </c>
      <c r="AC15" s="141">
        <f t="shared" si="2"/>
        <v>0</v>
      </c>
      <c r="AD15" s="141">
        <f t="shared" si="3"/>
        <v>0</v>
      </c>
    </row>
    <row r="16" spans="1:30" ht="35" customHeight="1">
      <c r="A16" s="8">
        <v>14</v>
      </c>
      <c r="B16" s="12" t="s">
        <v>25</v>
      </c>
      <c r="C16" s="22"/>
      <c r="D16" s="23"/>
      <c r="E16" s="23"/>
      <c r="F16" s="23"/>
      <c r="G16" s="23"/>
      <c r="H16" s="142" t="str">
        <f t="shared" si="0"/>
        <v/>
      </c>
      <c r="AA16" s="141" t="str">
        <f>CONCATENATE(Table32[[#This Row],[5]],Table32[[#This Row],[4]],Table32[[#This Row],[3]],Table32[[#This Row],[2]],Table32[[#This Row],[1]])</f>
        <v/>
      </c>
      <c r="AB16" s="141">
        <f t="shared" si="1"/>
        <v>0</v>
      </c>
      <c r="AC16" s="141">
        <f t="shared" si="2"/>
        <v>0</v>
      </c>
      <c r="AD16" s="141">
        <f t="shared" si="3"/>
        <v>0</v>
      </c>
    </row>
    <row r="17" spans="1:30" ht="35" customHeight="1">
      <c r="A17" s="8">
        <v>15</v>
      </c>
      <c r="B17" s="12" t="s">
        <v>26</v>
      </c>
      <c r="C17" s="22"/>
      <c r="D17" s="23"/>
      <c r="E17" s="23"/>
      <c r="F17" s="23"/>
      <c r="G17" s="23"/>
      <c r="H17" s="142" t="str">
        <f t="shared" si="0"/>
        <v/>
      </c>
      <c r="AA17" s="141" t="str">
        <f>CONCATENATE(Table32[[#This Row],[5]],Table32[[#This Row],[4]],Table32[[#This Row],[3]],Table32[[#This Row],[2]],Table32[[#This Row],[1]])</f>
        <v/>
      </c>
      <c r="AB17" s="141">
        <f t="shared" si="1"/>
        <v>0</v>
      </c>
      <c r="AC17" s="141">
        <f t="shared" si="2"/>
        <v>0</v>
      </c>
      <c r="AD17" s="141">
        <f t="shared" si="3"/>
        <v>0</v>
      </c>
    </row>
    <row r="18" spans="1:30" ht="35" customHeight="1">
      <c r="A18" s="8">
        <v>16</v>
      </c>
      <c r="B18" s="12" t="s">
        <v>27</v>
      </c>
      <c r="C18" s="22"/>
      <c r="D18" s="23"/>
      <c r="E18" s="23"/>
      <c r="F18" s="23"/>
      <c r="G18" s="23"/>
      <c r="H18" s="142" t="str">
        <f t="shared" si="0"/>
        <v/>
      </c>
      <c r="AA18" s="141" t="str">
        <f>CONCATENATE(Table32[[#This Row],[5]],Table32[[#This Row],[4]],Table32[[#This Row],[3]],Table32[[#This Row],[2]],Table32[[#This Row],[1]])</f>
        <v/>
      </c>
      <c r="AB18" s="141">
        <f t="shared" si="1"/>
        <v>0</v>
      </c>
      <c r="AC18" s="141">
        <f t="shared" si="2"/>
        <v>0</v>
      </c>
      <c r="AD18" s="141">
        <f t="shared" si="3"/>
        <v>0</v>
      </c>
    </row>
    <row r="19" spans="1:30" ht="35" customHeight="1">
      <c r="A19" s="8">
        <v>17</v>
      </c>
      <c r="B19" s="12" t="s">
        <v>28</v>
      </c>
      <c r="C19" s="22"/>
      <c r="D19" s="23"/>
      <c r="E19" s="23"/>
      <c r="F19" s="23"/>
      <c r="G19" s="23"/>
      <c r="H19" s="142" t="str">
        <f t="shared" si="0"/>
        <v/>
      </c>
      <c r="AA19" s="141" t="str">
        <f>CONCATENATE(Table32[[#This Row],[5]],Table32[[#This Row],[4]],Table32[[#This Row],[3]],Table32[[#This Row],[2]],Table32[[#This Row],[1]])</f>
        <v/>
      </c>
      <c r="AB19" s="141">
        <f t="shared" si="1"/>
        <v>0</v>
      </c>
      <c r="AC19" s="141">
        <f t="shared" si="2"/>
        <v>0</v>
      </c>
      <c r="AD19" s="141">
        <f t="shared" si="3"/>
        <v>0</v>
      </c>
    </row>
    <row r="20" spans="1:30" ht="35" customHeight="1">
      <c r="A20" s="8">
        <v>18</v>
      </c>
      <c r="B20" s="12" t="s">
        <v>29</v>
      </c>
      <c r="C20" s="22"/>
      <c r="D20" s="23"/>
      <c r="E20" s="23"/>
      <c r="F20" s="23"/>
      <c r="G20" s="23"/>
      <c r="H20" s="142" t="str">
        <f t="shared" si="0"/>
        <v/>
      </c>
      <c r="AA20" s="141" t="str">
        <f>CONCATENATE(Table32[[#This Row],[5]],Table32[[#This Row],[4]],Table32[[#This Row],[3]],Table32[[#This Row],[2]],Table32[[#This Row],[1]])</f>
        <v/>
      </c>
      <c r="AB20" s="141">
        <f t="shared" si="1"/>
        <v>0</v>
      </c>
      <c r="AC20" s="141">
        <f t="shared" si="2"/>
        <v>0</v>
      </c>
      <c r="AD20" s="141">
        <f t="shared" si="3"/>
        <v>0</v>
      </c>
    </row>
    <row r="21" spans="1:30" ht="35" customHeight="1">
      <c r="A21" s="8">
        <v>19</v>
      </c>
      <c r="B21" s="12" t="s">
        <v>30</v>
      </c>
      <c r="C21" s="22"/>
      <c r="D21" s="23"/>
      <c r="E21" s="23"/>
      <c r="F21" s="23"/>
      <c r="G21" s="23"/>
      <c r="H21" s="142" t="str">
        <f t="shared" si="0"/>
        <v/>
      </c>
      <c r="AA21" s="141" t="str">
        <f>CONCATENATE(Table32[[#This Row],[5]],Table32[[#This Row],[4]],Table32[[#This Row],[3]],Table32[[#This Row],[2]],Table32[[#This Row],[1]])</f>
        <v/>
      </c>
      <c r="AB21" s="141">
        <f t="shared" si="1"/>
        <v>0</v>
      </c>
      <c r="AC21" s="141">
        <f t="shared" si="2"/>
        <v>0</v>
      </c>
      <c r="AD21" s="141">
        <f t="shared" si="3"/>
        <v>0</v>
      </c>
    </row>
    <row r="22" spans="1:30" ht="35" customHeight="1">
      <c r="A22" s="8">
        <v>20</v>
      </c>
      <c r="B22" s="12" t="s">
        <v>31</v>
      </c>
      <c r="C22" s="22"/>
      <c r="D22" s="23"/>
      <c r="E22" s="23"/>
      <c r="F22" s="23"/>
      <c r="G22" s="23"/>
      <c r="H22" s="142" t="str">
        <f t="shared" si="0"/>
        <v/>
      </c>
      <c r="AA22" s="141" t="str">
        <f>CONCATENATE(Table32[[#This Row],[5]],Table32[[#This Row],[4]],Table32[[#This Row],[3]],Table32[[#This Row],[2]],Table32[[#This Row],[1]])</f>
        <v/>
      </c>
      <c r="AB22" s="141">
        <f t="shared" si="1"/>
        <v>0</v>
      </c>
      <c r="AC22" s="141">
        <f t="shared" si="2"/>
        <v>0</v>
      </c>
      <c r="AD22" s="141">
        <f t="shared" si="3"/>
        <v>0</v>
      </c>
    </row>
    <row r="23" spans="1:30" ht="35" customHeight="1">
      <c r="A23" s="8">
        <v>21</v>
      </c>
      <c r="B23" s="12" t="s">
        <v>32</v>
      </c>
      <c r="C23" s="22"/>
      <c r="D23" s="23"/>
      <c r="E23" s="23"/>
      <c r="F23" s="23"/>
      <c r="G23" s="23"/>
      <c r="H23" s="142" t="str">
        <f t="shared" si="0"/>
        <v/>
      </c>
      <c r="AA23" s="141" t="str">
        <f>CONCATENATE(Table32[[#This Row],[5]],Table32[[#This Row],[4]],Table32[[#This Row],[3]],Table32[[#This Row],[2]],Table32[[#This Row],[1]])</f>
        <v/>
      </c>
      <c r="AB23" s="141">
        <f t="shared" si="1"/>
        <v>0</v>
      </c>
      <c r="AC23" s="141">
        <f t="shared" si="2"/>
        <v>0</v>
      </c>
      <c r="AD23" s="141">
        <f t="shared" si="3"/>
        <v>0</v>
      </c>
    </row>
    <row r="24" spans="1:30" ht="35" customHeight="1">
      <c r="A24" s="8">
        <v>22</v>
      </c>
      <c r="B24" s="12" t="s">
        <v>33</v>
      </c>
      <c r="C24" s="22"/>
      <c r="D24" s="23"/>
      <c r="E24" s="23"/>
      <c r="F24" s="23"/>
      <c r="G24" s="23"/>
      <c r="H24" s="142" t="str">
        <f t="shared" si="0"/>
        <v/>
      </c>
      <c r="AA24" s="141" t="str">
        <f>CONCATENATE(Table32[[#This Row],[5]],Table32[[#This Row],[4]],Table32[[#This Row],[3]],Table32[[#This Row],[2]],Table32[[#This Row],[1]])</f>
        <v/>
      </c>
      <c r="AB24" s="141">
        <f t="shared" si="1"/>
        <v>0</v>
      </c>
      <c r="AC24" s="141">
        <f t="shared" si="2"/>
        <v>0</v>
      </c>
      <c r="AD24" s="141">
        <f t="shared" si="3"/>
        <v>0</v>
      </c>
    </row>
    <row r="25" spans="1:30" ht="35" customHeight="1">
      <c r="A25" s="8">
        <v>23</v>
      </c>
      <c r="B25" s="12" t="s">
        <v>34</v>
      </c>
      <c r="C25" s="22"/>
      <c r="D25" s="23"/>
      <c r="E25" s="23"/>
      <c r="F25" s="23"/>
      <c r="G25" s="23"/>
      <c r="H25" s="142" t="str">
        <f t="shared" si="0"/>
        <v/>
      </c>
      <c r="AA25" s="141" t="str">
        <f>CONCATENATE(Table32[[#This Row],[5]],Table32[[#This Row],[4]],Table32[[#This Row],[3]],Table32[[#This Row],[2]],Table32[[#This Row],[1]])</f>
        <v/>
      </c>
      <c r="AB25" s="141">
        <f t="shared" si="1"/>
        <v>0</v>
      </c>
      <c r="AC25" s="141">
        <f t="shared" si="2"/>
        <v>0</v>
      </c>
      <c r="AD25" s="141">
        <f t="shared" si="3"/>
        <v>0</v>
      </c>
    </row>
    <row r="26" spans="1:30" ht="35" customHeight="1">
      <c r="A26" s="8">
        <v>24</v>
      </c>
      <c r="B26" s="12" t="s">
        <v>35</v>
      </c>
      <c r="C26" s="22"/>
      <c r="D26" s="23"/>
      <c r="E26" s="23"/>
      <c r="F26" s="23"/>
      <c r="G26" s="23"/>
      <c r="H26" s="142" t="str">
        <f t="shared" si="0"/>
        <v/>
      </c>
      <c r="AA26" s="141" t="str">
        <f>CONCATENATE(Table32[[#This Row],[5]],Table32[[#This Row],[4]],Table32[[#This Row],[3]],Table32[[#This Row],[2]],Table32[[#This Row],[1]])</f>
        <v/>
      </c>
      <c r="AB26" s="141">
        <f t="shared" si="1"/>
        <v>0</v>
      </c>
      <c r="AC26" s="141">
        <f t="shared" si="2"/>
        <v>0</v>
      </c>
      <c r="AD26" s="141">
        <f t="shared" si="3"/>
        <v>0</v>
      </c>
    </row>
    <row r="27" spans="1:30" ht="35" customHeight="1">
      <c r="A27" s="8">
        <v>25</v>
      </c>
      <c r="B27" s="12" t="s">
        <v>92</v>
      </c>
      <c r="C27" s="22"/>
      <c r="D27" s="23"/>
      <c r="E27" s="23"/>
      <c r="F27" s="23"/>
      <c r="G27" s="23"/>
      <c r="H27" s="142" t="str">
        <f t="shared" si="0"/>
        <v/>
      </c>
      <c r="AA27" s="141" t="str">
        <f>CONCATENATE(Table32[[#This Row],[5]],Table32[[#This Row],[4]],Table32[[#This Row],[3]],Table32[[#This Row],[2]],Table32[[#This Row],[1]])</f>
        <v/>
      </c>
      <c r="AB27" s="141">
        <f t="shared" si="1"/>
        <v>0</v>
      </c>
      <c r="AC27" s="141">
        <f t="shared" si="2"/>
        <v>0</v>
      </c>
      <c r="AD27" s="141">
        <f t="shared" si="3"/>
        <v>0</v>
      </c>
    </row>
    <row r="28" spans="1:30" ht="35" customHeight="1">
      <c r="A28" s="8">
        <v>26</v>
      </c>
      <c r="B28" s="9" t="s">
        <v>36</v>
      </c>
      <c r="C28" s="22"/>
      <c r="D28" s="23"/>
      <c r="E28" s="23"/>
      <c r="F28" s="23"/>
      <c r="G28" s="23"/>
      <c r="H28" s="142" t="str">
        <f t="shared" si="0"/>
        <v/>
      </c>
      <c r="AA28" s="141" t="str">
        <f>CONCATENATE(Table32[[#This Row],[5]],Table32[[#This Row],[4]],Table32[[#This Row],[3]],Table32[[#This Row],[2]],Table32[[#This Row],[1]])</f>
        <v/>
      </c>
      <c r="AB28" s="141">
        <f t="shared" si="1"/>
        <v>0</v>
      </c>
      <c r="AC28" s="141">
        <f t="shared" si="2"/>
        <v>0</v>
      </c>
      <c r="AD28" s="141">
        <f t="shared" si="3"/>
        <v>0</v>
      </c>
    </row>
    <row r="29" spans="1:30" ht="35" customHeight="1">
      <c r="A29" s="8">
        <v>27</v>
      </c>
      <c r="B29" s="12" t="s">
        <v>37</v>
      </c>
      <c r="C29" s="22"/>
      <c r="D29" s="23"/>
      <c r="E29" s="23"/>
      <c r="F29" s="23"/>
      <c r="G29" s="23"/>
      <c r="H29" s="142" t="str">
        <f t="shared" si="0"/>
        <v/>
      </c>
      <c r="AA29" s="141" t="str">
        <f>CONCATENATE(Table32[[#This Row],[5]],Table32[[#This Row],[4]],Table32[[#This Row],[3]],Table32[[#This Row],[2]],Table32[[#This Row],[1]])</f>
        <v/>
      </c>
      <c r="AB29" s="141">
        <f t="shared" si="1"/>
        <v>0</v>
      </c>
      <c r="AC29" s="141">
        <f t="shared" si="2"/>
        <v>0</v>
      </c>
      <c r="AD29" s="141">
        <f t="shared" si="3"/>
        <v>0</v>
      </c>
    </row>
    <row r="30" spans="1:30" ht="35" customHeight="1">
      <c r="A30" s="46">
        <v>28</v>
      </c>
      <c r="B30" s="47" t="s">
        <v>99</v>
      </c>
      <c r="C30" s="22"/>
      <c r="D30" s="23"/>
      <c r="E30" s="23"/>
      <c r="F30" s="23"/>
      <c r="G30" s="23"/>
      <c r="H30" s="142" t="str">
        <f t="shared" si="0"/>
        <v/>
      </c>
      <c r="AA30" s="141" t="str">
        <f>CONCATENATE(Table32[[#This Row],[5]],Table32[[#This Row],[4]],Table32[[#This Row],[3]],Table32[[#This Row],[2]],Table32[[#This Row],[1]])</f>
        <v/>
      </c>
      <c r="AB30" s="141">
        <f t="shared" si="1"/>
        <v>0</v>
      </c>
      <c r="AC30" s="141">
        <f t="shared" si="2"/>
        <v>0</v>
      </c>
      <c r="AD30" s="141">
        <f t="shared" si="3"/>
        <v>0</v>
      </c>
    </row>
    <row r="31" spans="1:30" ht="35" customHeight="1">
      <c r="A31" s="46">
        <v>29</v>
      </c>
      <c r="B31" s="48" t="s">
        <v>101</v>
      </c>
      <c r="C31" s="22"/>
      <c r="D31" s="23"/>
      <c r="E31" s="23"/>
      <c r="F31" s="23"/>
      <c r="G31" s="23"/>
      <c r="H31" s="142" t="str">
        <f t="shared" si="0"/>
        <v/>
      </c>
      <c r="AA31" s="141" t="str">
        <f>CONCATENATE(Table32[[#This Row],[5]],Table32[[#This Row],[4]],Table32[[#This Row],[3]],Table32[[#This Row],[2]],Table32[[#This Row],[1]])</f>
        <v/>
      </c>
      <c r="AB31" s="141">
        <f t="shared" si="1"/>
        <v>0</v>
      </c>
      <c r="AC31" s="141">
        <f t="shared" si="2"/>
        <v>0</v>
      </c>
      <c r="AD31" s="141">
        <f t="shared" si="3"/>
        <v>0</v>
      </c>
    </row>
    <row r="32" spans="1:30" ht="35" customHeight="1">
      <c r="A32" s="46">
        <v>30</v>
      </c>
      <c r="B32" s="48" t="s">
        <v>100</v>
      </c>
      <c r="C32" s="22"/>
      <c r="D32" s="23"/>
      <c r="E32" s="23"/>
      <c r="F32" s="23"/>
      <c r="G32" s="23"/>
      <c r="H32" s="142" t="str">
        <f t="shared" si="0"/>
        <v/>
      </c>
      <c r="AA32" s="141" t="str">
        <f>CONCATENATE(Table32[[#This Row],[5]],Table32[[#This Row],[4]],Table32[[#This Row],[3]],Table32[[#This Row],[2]],Table32[[#This Row],[1]])</f>
        <v/>
      </c>
      <c r="AB32" s="141">
        <f t="shared" si="1"/>
        <v>0</v>
      </c>
      <c r="AC32" s="141">
        <f t="shared" si="2"/>
        <v>0</v>
      </c>
      <c r="AD32" s="141">
        <f t="shared" si="3"/>
        <v>0</v>
      </c>
    </row>
    <row r="33" spans="1:30" ht="35" customHeight="1">
      <c r="A33" s="8">
        <v>31</v>
      </c>
      <c r="B33" s="13" t="s">
        <v>38</v>
      </c>
      <c r="C33" s="22"/>
      <c r="D33" s="23"/>
      <c r="E33" s="23"/>
      <c r="F33" s="23"/>
      <c r="G33" s="23"/>
      <c r="H33" s="142" t="str">
        <f t="shared" si="0"/>
        <v/>
      </c>
      <c r="AA33" s="141" t="str">
        <f>CONCATENATE(Table32[[#This Row],[5]],Table32[[#This Row],[4]],Table32[[#This Row],[3]],Table32[[#This Row],[2]],Table32[[#This Row],[1]])</f>
        <v/>
      </c>
      <c r="AB33" s="141">
        <f t="shared" si="1"/>
        <v>0</v>
      </c>
      <c r="AC33" s="141">
        <f t="shared" si="2"/>
        <v>0</v>
      </c>
      <c r="AD33" s="141">
        <f t="shared" si="3"/>
        <v>0</v>
      </c>
    </row>
    <row r="34" spans="1:30" ht="35" customHeight="1">
      <c r="A34" s="8">
        <v>32</v>
      </c>
      <c r="B34" s="13" t="s">
        <v>39</v>
      </c>
      <c r="C34" s="22"/>
      <c r="D34" s="23"/>
      <c r="E34" s="23"/>
      <c r="F34" s="23"/>
      <c r="G34" s="23"/>
      <c r="H34" s="142" t="str">
        <f t="shared" si="0"/>
        <v/>
      </c>
      <c r="AA34" s="141" t="str">
        <f>CONCATENATE(Table32[[#This Row],[5]],Table32[[#This Row],[4]],Table32[[#This Row],[3]],Table32[[#This Row],[2]],Table32[[#This Row],[1]])</f>
        <v/>
      </c>
      <c r="AB34" s="141">
        <f t="shared" si="1"/>
        <v>0</v>
      </c>
      <c r="AC34" s="141">
        <f t="shared" si="2"/>
        <v>0</v>
      </c>
      <c r="AD34" s="141">
        <f t="shared" si="3"/>
        <v>0</v>
      </c>
    </row>
    <row r="35" spans="1:30" ht="35" customHeight="1">
      <c r="A35" s="8">
        <v>33</v>
      </c>
      <c r="B35" s="13" t="s">
        <v>40</v>
      </c>
      <c r="C35" s="22"/>
      <c r="D35" s="23"/>
      <c r="E35" s="23"/>
      <c r="F35" s="23"/>
      <c r="G35" s="23"/>
      <c r="H35" s="142" t="str">
        <f t="shared" si="0"/>
        <v/>
      </c>
      <c r="AA35" s="141" t="str">
        <f>CONCATENATE(Table32[[#This Row],[5]],Table32[[#This Row],[4]],Table32[[#This Row],[3]],Table32[[#This Row],[2]],Table32[[#This Row],[1]])</f>
        <v/>
      </c>
      <c r="AB35" s="141">
        <f t="shared" si="1"/>
        <v>0</v>
      </c>
      <c r="AC35" s="141">
        <f t="shared" si="2"/>
        <v>0</v>
      </c>
      <c r="AD35" s="141">
        <f t="shared" si="3"/>
        <v>0</v>
      </c>
    </row>
    <row r="36" spans="1:30" ht="35" customHeight="1">
      <c r="A36" s="8">
        <v>34</v>
      </c>
      <c r="B36" s="13" t="s">
        <v>41</v>
      </c>
      <c r="C36" s="22"/>
      <c r="D36" s="23"/>
      <c r="E36" s="23"/>
      <c r="F36" s="23"/>
      <c r="G36" s="23"/>
      <c r="H36" s="142" t="str">
        <f t="shared" si="0"/>
        <v/>
      </c>
      <c r="AA36" s="141" t="str">
        <f>CONCATENATE(Table32[[#This Row],[5]],Table32[[#This Row],[4]],Table32[[#This Row],[3]],Table32[[#This Row],[2]],Table32[[#This Row],[1]])</f>
        <v/>
      </c>
      <c r="AB36" s="141">
        <f t="shared" si="1"/>
        <v>0</v>
      </c>
      <c r="AC36" s="141">
        <f t="shared" si="2"/>
        <v>0</v>
      </c>
      <c r="AD36" s="141">
        <f t="shared" si="3"/>
        <v>0</v>
      </c>
    </row>
    <row r="37" spans="1:30" ht="35" customHeight="1">
      <c r="A37" s="8">
        <v>35</v>
      </c>
      <c r="B37" s="13" t="s">
        <v>42</v>
      </c>
      <c r="C37" s="22"/>
      <c r="D37" s="23"/>
      <c r="E37" s="23"/>
      <c r="F37" s="23"/>
      <c r="G37" s="23"/>
      <c r="H37" s="142" t="str">
        <f t="shared" si="0"/>
        <v/>
      </c>
      <c r="AA37" s="141" t="str">
        <f>CONCATENATE(Table32[[#This Row],[5]],Table32[[#This Row],[4]],Table32[[#This Row],[3]],Table32[[#This Row],[2]],Table32[[#This Row],[1]])</f>
        <v/>
      </c>
      <c r="AB37" s="141">
        <f t="shared" si="1"/>
        <v>0</v>
      </c>
      <c r="AC37" s="141">
        <f t="shared" si="2"/>
        <v>0</v>
      </c>
      <c r="AD37" s="141">
        <f t="shared" si="3"/>
        <v>0</v>
      </c>
    </row>
    <row r="38" spans="1:30" ht="35" customHeight="1">
      <c r="A38" s="8">
        <v>36</v>
      </c>
      <c r="B38" s="13" t="s">
        <v>43</v>
      </c>
      <c r="C38" s="22"/>
      <c r="D38" s="23"/>
      <c r="E38" s="23"/>
      <c r="F38" s="23"/>
      <c r="G38" s="23"/>
      <c r="H38" s="142" t="str">
        <f t="shared" si="0"/>
        <v/>
      </c>
      <c r="AA38" s="141" t="str">
        <f>CONCATENATE(Table32[[#This Row],[5]],Table32[[#This Row],[4]],Table32[[#This Row],[3]],Table32[[#This Row],[2]],Table32[[#This Row],[1]])</f>
        <v/>
      </c>
      <c r="AB38" s="141">
        <f t="shared" si="1"/>
        <v>0</v>
      </c>
      <c r="AC38" s="141">
        <f t="shared" si="2"/>
        <v>0</v>
      </c>
      <c r="AD38" s="141">
        <f t="shared" si="3"/>
        <v>0</v>
      </c>
    </row>
    <row r="39" spans="1:30" ht="35" customHeight="1">
      <c r="A39" s="8">
        <v>37</v>
      </c>
      <c r="B39" s="13" t="s">
        <v>44</v>
      </c>
      <c r="C39" s="22"/>
      <c r="D39" s="23"/>
      <c r="E39" s="23"/>
      <c r="F39" s="23"/>
      <c r="G39" s="23"/>
      <c r="H39" s="142" t="str">
        <f t="shared" si="0"/>
        <v/>
      </c>
      <c r="AA39" s="141" t="str">
        <f>CONCATENATE(Table32[[#This Row],[5]],Table32[[#This Row],[4]],Table32[[#This Row],[3]],Table32[[#This Row],[2]],Table32[[#This Row],[1]])</f>
        <v/>
      </c>
      <c r="AB39" s="141">
        <f t="shared" si="1"/>
        <v>0</v>
      </c>
      <c r="AC39" s="141">
        <f t="shared" si="2"/>
        <v>0</v>
      </c>
      <c r="AD39" s="141">
        <f t="shared" si="3"/>
        <v>0</v>
      </c>
    </row>
    <row r="40" spans="1:30" ht="35" customHeight="1">
      <c r="A40" s="8">
        <v>38</v>
      </c>
      <c r="B40" s="13" t="s">
        <v>102</v>
      </c>
      <c r="C40" s="22"/>
      <c r="D40" s="23"/>
      <c r="E40" s="23"/>
      <c r="F40" s="23"/>
      <c r="G40" s="23"/>
      <c r="H40" s="142" t="str">
        <f t="shared" si="0"/>
        <v/>
      </c>
      <c r="AA40" s="141" t="str">
        <f>CONCATENATE(Table32[[#This Row],[5]],Table32[[#This Row],[4]],Table32[[#This Row],[3]],Table32[[#This Row],[2]],Table32[[#This Row],[1]])</f>
        <v/>
      </c>
      <c r="AB40" s="141">
        <f t="shared" si="1"/>
        <v>0</v>
      </c>
      <c r="AC40" s="141">
        <f t="shared" si="2"/>
        <v>0</v>
      </c>
      <c r="AD40" s="141">
        <f t="shared" si="3"/>
        <v>0</v>
      </c>
    </row>
    <row r="41" spans="1:30" ht="35" customHeight="1">
      <c r="A41" s="8">
        <v>39</v>
      </c>
      <c r="B41" s="13" t="s">
        <v>45</v>
      </c>
      <c r="C41" s="22"/>
      <c r="D41" s="23"/>
      <c r="E41" s="23"/>
      <c r="F41" s="23"/>
      <c r="G41" s="23"/>
      <c r="H41" s="142" t="str">
        <f t="shared" si="0"/>
        <v/>
      </c>
      <c r="AA41" s="141" t="str">
        <f>CONCATENATE(Table32[[#This Row],[5]],Table32[[#This Row],[4]],Table32[[#This Row],[3]],Table32[[#This Row],[2]],Table32[[#This Row],[1]])</f>
        <v/>
      </c>
      <c r="AB41" s="141">
        <f t="shared" si="1"/>
        <v>0</v>
      </c>
      <c r="AC41" s="141">
        <f t="shared" si="2"/>
        <v>0</v>
      </c>
      <c r="AD41" s="141">
        <f t="shared" si="3"/>
        <v>0</v>
      </c>
    </row>
    <row r="42" spans="1:30" ht="35" customHeight="1">
      <c r="A42" s="8">
        <v>40</v>
      </c>
      <c r="B42" s="13" t="s">
        <v>46</v>
      </c>
      <c r="C42" s="22"/>
      <c r="D42" s="23"/>
      <c r="E42" s="23"/>
      <c r="F42" s="23"/>
      <c r="G42" s="23"/>
      <c r="H42" s="142" t="str">
        <f t="shared" si="0"/>
        <v/>
      </c>
      <c r="AA42" s="141" t="str">
        <f>CONCATENATE(Table32[[#This Row],[5]],Table32[[#This Row],[4]],Table32[[#This Row],[3]],Table32[[#This Row],[2]],Table32[[#This Row],[1]])</f>
        <v/>
      </c>
      <c r="AB42" s="141">
        <f t="shared" si="1"/>
        <v>0</v>
      </c>
      <c r="AC42" s="141">
        <f t="shared" si="2"/>
        <v>0</v>
      </c>
      <c r="AD42" s="141">
        <f t="shared" si="3"/>
        <v>0</v>
      </c>
    </row>
    <row r="43" spans="1:30" ht="35" customHeight="1">
      <c r="A43" s="8">
        <v>41</v>
      </c>
      <c r="B43" s="13" t="s">
        <v>47</v>
      </c>
      <c r="C43" s="22"/>
      <c r="D43" s="23"/>
      <c r="E43" s="23"/>
      <c r="F43" s="23"/>
      <c r="G43" s="23"/>
      <c r="H43" s="142" t="str">
        <f t="shared" si="0"/>
        <v/>
      </c>
      <c r="AA43" s="141" t="str">
        <f>CONCATENATE(Table32[[#This Row],[5]],Table32[[#This Row],[4]],Table32[[#This Row],[3]],Table32[[#This Row],[2]],Table32[[#This Row],[1]])</f>
        <v/>
      </c>
      <c r="AB43" s="141">
        <f t="shared" si="1"/>
        <v>0</v>
      </c>
      <c r="AC43" s="141">
        <f t="shared" si="2"/>
        <v>0</v>
      </c>
      <c r="AD43" s="141">
        <f t="shared" si="3"/>
        <v>0</v>
      </c>
    </row>
    <row r="44" spans="1:30" ht="35" customHeight="1">
      <c r="A44" s="8">
        <v>42</v>
      </c>
      <c r="B44" s="13" t="s">
        <v>48</v>
      </c>
      <c r="C44" s="22"/>
      <c r="D44" s="23"/>
      <c r="E44" s="23"/>
      <c r="F44" s="23"/>
      <c r="G44" s="23"/>
      <c r="H44" s="142" t="str">
        <f t="shared" si="0"/>
        <v/>
      </c>
      <c r="AA44" s="141" t="str">
        <f>CONCATENATE(Table32[[#This Row],[5]],Table32[[#This Row],[4]],Table32[[#This Row],[3]],Table32[[#This Row],[2]],Table32[[#This Row],[1]])</f>
        <v/>
      </c>
      <c r="AB44" s="141">
        <f t="shared" si="1"/>
        <v>0</v>
      </c>
      <c r="AC44" s="141">
        <f t="shared" si="2"/>
        <v>0</v>
      </c>
      <c r="AD44" s="141">
        <f t="shared" si="3"/>
        <v>0</v>
      </c>
    </row>
    <row r="45" spans="1:30" ht="35" customHeight="1">
      <c r="A45" s="8">
        <v>43</v>
      </c>
      <c r="B45" s="13" t="s">
        <v>49</v>
      </c>
      <c r="C45" s="22"/>
      <c r="D45" s="23"/>
      <c r="E45" s="23"/>
      <c r="F45" s="23"/>
      <c r="G45" s="23"/>
      <c r="H45" s="142" t="str">
        <f t="shared" si="0"/>
        <v/>
      </c>
      <c r="AA45" s="141" t="str">
        <f>CONCATENATE(Table32[[#This Row],[5]],Table32[[#This Row],[4]],Table32[[#This Row],[3]],Table32[[#This Row],[2]],Table32[[#This Row],[1]])</f>
        <v/>
      </c>
      <c r="AB45" s="141">
        <f t="shared" si="1"/>
        <v>0</v>
      </c>
      <c r="AC45" s="141">
        <f t="shared" si="2"/>
        <v>0</v>
      </c>
      <c r="AD45" s="141">
        <f t="shared" si="3"/>
        <v>0</v>
      </c>
    </row>
    <row r="46" spans="1:30" ht="35" customHeight="1">
      <c r="A46" s="8">
        <v>44</v>
      </c>
      <c r="B46" s="13" t="s">
        <v>50</v>
      </c>
      <c r="C46" s="22"/>
      <c r="D46" s="23"/>
      <c r="E46" s="23"/>
      <c r="F46" s="23"/>
      <c r="G46" s="23"/>
      <c r="H46" s="142" t="str">
        <f t="shared" si="0"/>
        <v/>
      </c>
      <c r="AA46" s="141" t="str">
        <f>CONCATENATE(Table32[[#This Row],[5]],Table32[[#This Row],[4]],Table32[[#This Row],[3]],Table32[[#This Row],[2]],Table32[[#This Row],[1]])</f>
        <v/>
      </c>
      <c r="AB46" s="141">
        <f t="shared" si="1"/>
        <v>0</v>
      </c>
      <c r="AC46" s="141">
        <f t="shared" si="2"/>
        <v>0</v>
      </c>
      <c r="AD46" s="141">
        <f t="shared" si="3"/>
        <v>0</v>
      </c>
    </row>
    <row r="47" spans="1:30" ht="35" customHeight="1">
      <c r="A47" s="8">
        <v>45</v>
      </c>
      <c r="B47" s="13" t="s">
        <v>91</v>
      </c>
      <c r="C47" s="22"/>
      <c r="D47" s="23"/>
      <c r="E47" s="23"/>
      <c r="F47" s="23"/>
      <c r="G47" s="23"/>
      <c r="H47" s="142" t="str">
        <f t="shared" si="0"/>
        <v/>
      </c>
      <c r="AA47" s="141" t="str">
        <f>CONCATENATE(Table32[[#This Row],[5]],Table32[[#This Row],[4]],Table32[[#This Row],[3]],Table32[[#This Row],[2]],Table32[[#This Row],[1]])</f>
        <v/>
      </c>
      <c r="AB47" s="141">
        <f t="shared" si="1"/>
        <v>0</v>
      </c>
      <c r="AC47" s="141">
        <f t="shared" si="2"/>
        <v>0</v>
      </c>
      <c r="AD47" s="141">
        <f t="shared" si="3"/>
        <v>0</v>
      </c>
    </row>
    <row r="48" spans="1:30" ht="35" customHeight="1">
      <c r="A48" s="8">
        <v>46</v>
      </c>
      <c r="B48" s="13" t="s">
        <v>51</v>
      </c>
      <c r="C48" s="22"/>
      <c r="D48" s="23"/>
      <c r="E48" s="23"/>
      <c r="F48" s="23"/>
      <c r="G48" s="23"/>
      <c r="H48" s="142" t="str">
        <f t="shared" si="0"/>
        <v/>
      </c>
      <c r="AA48" s="141" t="str">
        <f>CONCATENATE(Table32[[#This Row],[5]],Table32[[#This Row],[4]],Table32[[#This Row],[3]],Table32[[#This Row],[2]],Table32[[#This Row],[1]])</f>
        <v/>
      </c>
      <c r="AB48" s="141">
        <f t="shared" si="1"/>
        <v>0</v>
      </c>
      <c r="AC48" s="141">
        <f t="shared" si="2"/>
        <v>0</v>
      </c>
      <c r="AD48" s="141">
        <f t="shared" si="3"/>
        <v>0</v>
      </c>
    </row>
    <row r="49" spans="1:30" ht="35" customHeight="1">
      <c r="A49" s="8">
        <v>47</v>
      </c>
      <c r="B49" s="13" t="s">
        <v>52</v>
      </c>
      <c r="C49" s="22"/>
      <c r="D49" s="23"/>
      <c r="E49" s="23"/>
      <c r="F49" s="23"/>
      <c r="G49" s="23"/>
      <c r="H49" s="142" t="str">
        <f t="shared" si="0"/>
        <v/>
      </c>
      <c r="AA49" s="141" t="str">
        <f>CONCATENATE(Table32[[#This Row],[5]],Table32[[#This Row],[4]],Table32[[#This Row],[3]],Table32[[#This Row],[2]],Table32[[#This Row],[1]])</f>
        <v/>
      </c>
      <c r="AB49" s="141">
        <f t="shared" si="1"/>
        <v>0</v>
      </c>
      <c r="AC49" s="141">
        <f t="shared" si="2"/>
        <v>0</v>
      </c>
      <c r="AD49" s="141">
        <f t="shared" si="3"/>
        <v>0</v>
      </c>
    </row>
    <row r="50" spans="1:30" ht="35" customHeight="1">
      <c r="A50" s="8">
        <v>48</v>
      </c>
      <c r="B50" s="13" t="s">
        <v>53</v>
      </c>
      <c r="C50" s="22"/>
      <c r="D50" s="23"/>
      <c r="E50" s="23"/>
      <c r="F50" s="23"/>
      <c r="G50" s="23"/>
      <c r="H50" s="142" t="str">
        <f t="shared" si="0"/>
        <v/>
      </c>
      <c r="AA50" s="141" t="str">
        <f>CONCATENATE(Table32[[#This Row],[5]],Table32[[#This Row],[4]],Table32[[#This Row],[3]],Table32[[#This Row],[2]],Table32[[#This Row],[1]])</f>
        <v/>
      </c>
      <c r="AB50" s="141">
        <f t="shared" si="1"/>
        <v>0</v>
      </c>
      <c r="AC50" s="141">
        <f t="shared" si="2"/>
        <v>0</v>
      </c>
      <c r="AD50" s="141">
        <f t="shared" si="3"/>
        <v>0</v>
      </c>
    </row>
    <row r="51" spans="1:30">
      <c r="AA51" s="141"/>
      <c r="AB51" s="141"/>
      <c r="AC51" s="141"/>
      <c r="AD51" s="141"/>
    </row>
    <row r="52" spans="1:30">
      <c r="AA52" s="141"/>
      <c r="AB52" s="141"/>
      <c r="AC52" s="141"/>
      <c r="AD52" s="141"/>
    </row>
    <row r="53" spans="1:30">
      <c r="AA53" s="141"/>
      <c r="AB53" s="141"/>
      <c r="AC53" s="141"/>
      <c r="AD53" s="141"/>
    </row>
    <row r="54" spans="1:30">
      <c r="AA54" s="141"/>
      <c r="AB54" s="141"/>
      <c r="AC54" s="141"/>
      <c r="AD54" s="141"/>
    </row>
    <row r="55" spans="1:30">
      <c r="AA55" s="141"/>
      <c r="AB55" s="141"/>
      <c r="AC55" s="141"/>
      <c r="AD55" s="141"/>
    </row>
    <row r="56" spans="1:30">
      <c r="AA56" s="141"/>
      <c r="AB56" s="141"/>
      <c r="AC56" s="141"/>
      <c r="AD56" s="141"/>
    </row>
    <row r="57" spans="1:30">
      <c r="AA57" s="141"/>
      <c r="AB57" s="141"/>
      <c r="AC57" s="141"/>
      <c r="AD57" s="141"/>
    </row>
    <row r="58" spans="1:30">
      <c r="AA58" s="141"/>
      <c r="AB58" s="141"/>
      <c r="AC58" s="141"/>
      <c r="AD58" s="141"/>
    </row>
    <row r="59" spans="1:30">
      <c r="AA59" s="141"/>
      <c r="AB59" s="141"/>
      <c r="AC59" s="141"/>
      <c r="AD59" s="141"/>
    </row>
    <row r="60" spans="1:30">
      <c r="AA60" s="141"/>
      <c r="AB60" s="141"/>
      <c r="AC60" s="141"/>
      <c r="AD60" s="141"/>
    </row>
    <row r="61" spans="1:30">
      <c r="AA61" s="141"/>
      <c r="AB61" s="141"/>
      <c r="AC61" s="141"/>
      <c r="AD61" s="141"/>
    </row>
    <row r="62" spans="1:30">
      <c r="AA62" s="141"/>
      <c r="AB62" s="141"/>
      <c r="AC62" s="141"/>
      <c r="AD62" s="141"/>
    </row>
    <row r="63" spans="1:30">
      <c r="AA63" s="141"/>
      <c r="AB63" s="141"/>
      <c r="AC63" s="141"/>
      <c r="AD63" s="141"/>
    </row>
    <row r="64" spans="1:30">
      <c r="AA64" s="141"/>
      <c r="AB64" s="141"/>
      <c r="AC64" s="141"/>
      <c r="AD64" s="141"/>
    </row>
    <row r="65" spans="27:30">
      <c r="AA65" s="141"/>
      <c r="AB65" s="141"/>
      <c r="AC65" s="141"/>
      <c r="AD65" s="141"/>
    </row>
    <row r="66" spans="27:30">
      <c r="AA66" s="141"/>
      <c r="AB66" s="141"/>
      <c r="AC66" s="141"/>
      <c r="AD66" s="141"/>
    </row>
    <row r="67" spans="27:30">
      <c r="AA67" s="141"/>
      <c r="AB67" s="141"/>
      <c r="AC67" s="141"/>
      <c r="AD67" s="141"/>
    </row>
    <row r="68" spans="27:30">
      <c r="AA68" s="141"/>
      <c r="AB68" s="141"/>
      <c r="AC68" s="141"/>
      <c r="AD68" s="141"/>
    </row>
    <row r="69" spans="27:30">
      <c r="AA69" s="141"/>
      <c r="AB69" s="141"/>
      <c r="AC69" s="141"/>
      <c r="AD69" s="141"/>
    </row>
    <row r="70" spans="27:30">
      <c r="AA70" s="141"/>
      <c r="AB70" s="141"/>
      <c r="AC70" s="141"/>
      <c r="AD70" s="141"/>
    </row>
    <row r="71" spans="27:30">
      <c r="AA71" s="141"/>
      <c r="AB71" s="141"/>
      <c r="AC71" s="141"/>
      <c r="AD71" s="141"/>
    </row>
    <row r="72" spans="27:30">
      <c r="AA72" s="141"/>
      <c r="AB72" s="141"/>
      <c r="AC72" s="141"/>
      <c r="AD72" s="141"/>
    </row>
    <row r="73" spans="27:30">
      <c r="AA73" s="141"/>
      <c r="AB73" s="141"/>
      <c r="AC73" s="141"/>
      <c r="AD73" s="141"/>
    </row>
    <row r="74" spans="27:30">
      <c r="AA74" s="141"/>
      <c r="AB74" s="141"/>
      <c r="AC74" s="141"/>
      <c r="AD74" s="141"/>
    </row>
    <row r="75" spans="27:30">
      <c r="AA75" s="141"/>
    </row>
  </sheetData>
  <sheetProtection algorithmName="SHA-512" hashValue="1DQVLy75k+tWeOEOgX2/NG6v7lEpK2uPc8t/pUTuJTh6nGzhft2Ocma+ybqpx152hrShWqNN6XHgfv+QE2BnrQ==" saltValue="itokIyn1eEhGyt/eABFENg==" spinCount="100000" sheet="1" selectLockedCells="1"/>
  <mergeCells count="1">
    <mergeCell ref="A1:B1"/>
  </mergeCells>
  <phoneticPr fontId="12" type="noConversion"/>
  <conditionalFormatting sqref="A1:B1">
    <cfRule type="cellIs" dxfId="23" priority="20" operator="notEqual">
      <formula>"Emotional and Social Skills"</formula>
    </cfRule>
  </conditionalFormatting>
  <conditionalFormatting sqref="A1:B1">
    <cfRule type="cellIs" dxfId="22" priority="19" operator="notEqual">
      <formula>"Emotional and Social Skills"</formula>
    </cfRule>
  </conditionalFormatting>
  <conditionalFormatting sqref="C3">
    <cfRule type="expression" dxfId="21" priority="10">
      <formula>AND($AA3&lt;&gt;"X",$AA3&lt;&gt;"")</formula>
    </cfRule>
    <cfRule type="expression" dxfId="20" priority="11">
      <formula>LEN($AA3)&gt;1</formula>
    </cfRule>
    <cfRule type="expression" dxfId="19" priority="12">
      <formula>$AA3=""</formula>
    </cfRule>
  </conditionalFormatting>
  <conditionalFormatting sqref="D3:G3">
    <cfRule type="expression" dxfId="18" priority="7">
      <formula>AND($AA3&lt;&gt;"X",$AA3&lt;&gt;"")</formula>
    </cfRule>
    <cfRule type="expression" dxfId="17" priority="8">
      <formula>LEN($AA3)&gt;1</formula>
    </cfRule>
    <cfRule type="expression" dxfId="16" priority="9">
      <formula>$AA3=""</formula>
    </cfRule>
  </conditionalFormatting>
  <conditionalFormatting sqref="C4:C50">
    <cfRule type="expression" dxfId="15" priority="4">
      <formula>AND($AA4&lt;&gt;"X",$AA4&lt;&gt;"")</formula>
    </cfRule>
    <cfRule type="expression" dxfId="14" priority="5">
      <formula>LEN($AA4)&gt;1</formula>
    </cfRule>
    <cfRule type="expression" dxfId="13" priority="6">
      <formula>$AA4=""</formula>
    </cfRule>
  </conditionalFormatting>
  <conditionalFormatting sqref="D4:G50">
    <cfRule type="expression" dxfId="12" priority="1">
      <formula>AND($AA4&lt;&gt;"X",$AA4&lt;&gt;"")</formula>
    </cfRule>
    <cfRule type="expression" dxfId="11" priority="2">
      <formula>LEN($AA4)&gt;1</formula>
    </cfRule>
    <cfRule type="expression" dxfId="10" priority="3">
      <formula>$AA4=""</formula>
    </cfRule>
  </conditionalFormatting>
  <pageMargins left="0.7" right="0.7" top="0.75" bottom="0.75" header="0.3" footer="0.3"/>
  <pageSetup scale="88" fitToHeight="0" orientation="portrait"/>
  <headerFooter>
    <oddFooter>&amp;A</oddFooter>
  </headerFooter>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F59"/>
  <sheetViews>
    <sheetView showGridLines="0" zoomScaleNormal="100" workbookViewId="0">
      <selection activeCell="Q31" sqref="Q31:S31"/>
    </sheetView>
  </sheetViews>
  <sheetFormatPr baseColWidth="10" defaultColWidth="8.83203125" defaultRowHeight="15"/>
  <cols>
    <col min="1" max="2" width="8.5" customWidth="1"/>
    <col min="3" max="3" width="8.5" style="16" customWidth="1"/>
    <col min="4" max="14" width="8.5" style="2" customWidth="1"/>
    <col min="15" max="15" width="3.6640625" style="2" customWidth="1"/>
    <col min="16" max="16" width="8.6640625" style="2" hidden="1" customWidth="1"/>
    <col min="17" max="17" width="25.6640625" customWidth="1"/>
    <col min="18" max="18" width="15.6640625" customWidth="1"/>
    <col min="19" max="19" width="15.6640625" style="33" customWidth="1"/>
    <col min="20" max="20" width="12.6640625" customWidth="1"/>
    <col min="21" max="21" width="3.6640625" customWidth="1"/>
    <col min="22" max="22" width="25.6640625" customWidth="1"/>
    <col min="23" max="24" width="15.6640625" customWidth="1"/>
    <col min="25" max="30" width="3.6640625" customWidth="1"/>
    <col min="47" max="47" width="25" style="141" hidden="1" customWidth="1"/>
    <col min="48" max="48" width="8.83203125" style="141" hidden="1" customWidth="1"/>
    <col min="49" max="49" width="8.83203125" style="33" hidden="1" customWidth="1"/>
    <col min="50" max="50" width="8.83203125" hidden="1" customWidth="1"/>
    <col min="51" max="51" width="5.33203125" style="33" hidden="1" customWidth="1"/>
    <col min="52" max="52" width="5" style="33" hidden="1" customWidth="1"/>
    <col min="53" max="53" width="51.83203125" hidden="1" customWidth="1"/>
    <col min="54" max="55" width="30.6640625" hidden="1" customWidth="1"/>
    <col min="56" max="56" width="10" hidden="1" customWidth="1"/>
    <col min="57" max="57" width="25" hidden="1" customWidth="1"/>
    <col min="58" max="66" width="25" style="33" hidden="1" customWidth="1"/>
    <col min="67" max="70" width="10" style="33" hidden="1" customWidth="1"/>
    <col min="71" max="71" width="8.83203125" hidden="1" customWidth="1"/>
    <col min="72" max="73" width="8.83203125" style="33" hidden="1" customWidth="1"/>
    <col min="74" max="74" width="24.6640625" hidden="1" customWidth="1"/>
    <col min="75" max="75" width="6.6640625" style="33" hidden="1" customWidth="1"/>
    <col min="76" max="77" width="8.83203125" hidden="1" customWidth="1"/>
    <col min="78" max="78" width="8.83203125" style="33" hidden="1" customWidth="1"/>
    <col min="79" max="79" width="25" style="33" hidden="1" customWidth="1"/>
    <col min="80" max="80" width="10.6640625" style="33" hidden="1" customWidth="1"/>
    <col min="81" max="83" width="8.6640625" style="33" hidden="1" customWidth="1"/>
    <col min="84" max="84" width="25" style="33" hidden="1" customWidth="1"/>
  </cols>
  <sheetData>
    <row r="1" spans="17:84" ht="20" thickBot="1">
      <c r="Q1" s="38" t="s">
        <v>77</v>
      </c>
      <c r="R1" s="39" t="s">
        <v>95</v>
      </c>
      <c r="S1" s="39" t="s">
        <v>94</v>
      </c>
      <c r="T1" s="37" t="s">
        <v>76</v>
      </c>
      <c r="V1" s="38" t="s">
        <v>77</v>
      </c>
      <c r="W1" s="39" t="s">
        <v>95</v>
      </c>
      <c r="X1" s="37" t="s">
        <v>94</v>
      </c>
      <c r="AU1" s="148"/>
      <c r="AV1" s="148" t="s">
        <v>302</v>
      </c>
      <c r="AY1"/>
      <c r="BB1" s="213" t="s">
        <v>295</v>
      </c>
      <c r="BC1" s="213"/>
      <c r="BD1" s="213"/>
    </row>
    <row r="2" spans="17:84" ht="15" customHeight="1">
      <c r="Q2" s="217" t="s">
        <v>54</v>
      </c>
      <c r="R2" s="218"/>
      <c r="S2" s="218"/>
      <c r="T2" s="219"/>
      <c r="V2" s="49" t="s">
        <v>54</v>
      </c>
      <c r="W2" s="51" t="str">
        <f>IFERROR(R3+R4+R5,"")</f>
        <v/>
      </c>
      <c r="X2" s="53" t="str">
        <f>IFERROR(S3+S4+S5,"")</f>
        <v/>
      </c>
      <c r="AY2" s="153" t="s">
        <v>298</v>
      </c>
      <c r="AZ2" s="147" t="s">
        <v>299</v>
      </c>
      <c r="BA2" s="147" t="s">
        <v>289</v>
      </c>
      <c r="BB2" s="147" t="s">
        <v>293</v>
      </c>
      <c r="BC2" s="147" t="s">
        <v>292</v>
      </c>
      <c r="BD2" s="153" t="s">
        <v>297</v>
      </c>
      <c r="BE2" s="147" t="s">
        <v>293</v>
      </c>
      <c r="BF2" s="147" t="s">
        <v>293</v>
      </c>
      <c r="BG2" s="147" t="s">
        <v>293</v>
      </c>
      <c r="BH2" s="147" t="s">
        <v>293</v>
      </c>
      <c r="BI2" s="150" t="s">
        <v>292</v>
      </c>
      <c r="BJ2" s="150" t="s">
        <v>292</v>
      </c>
      <c r="BK2" s="150" t="s">
        <v>292</v>
      </c>
      <c r="BL2" s="150" t="s">
        <v>292</v>
      </c>
      <c r="BM2" s="150" t="s">
        <v>292</v>
      </c>
      <c r="BN2" s="150" t="s">
        <v>292</v>
      </c>
      <c r="BO2" s="153" t="s">
        <v>347</v>
      </c>
      <c r="BP2" s="153" t="s">
        <v>345</v>
      </c>
      <c r="BQ2" s="153" t="s">
        <v>346</v>
      </c>
      <c r="BR2" s="153" t="s">
        <v>296</v>
      </c>
      <c r="BT2" s="153" t="s">
        <v>310</v>
      </c>
      <c r="BU2" s="153" t="s">
        <v>299</v>
      </c>
      <c r="BV2" s="153" t="s">
        <v>77</v>
      </c>
      <c r="BW2" s="153" t="s">
        <v>311</v>
      </c>
      <c r="BX2" s="153" t="s">
        <v>309</v>
      </c>
      <c r="BZ2" s="147" t="s">
        <v>299</v>
      </c>
      <c r="CA2" s="147" t="s">
        <v>77</v>
      </c>
      <c r="CB2" s="147" t="s">
        <v>328</v>
      </c>
      <c r="CC2" s="153" t="s">
        <v>323</v>
      </c>
      <c r="CD2" s="153" t="s">
        <v>324</v>
      </c>
      <c r="CE2" s="153" t="s">
        <v>325</v>
      </c>
      <c r="CF2" s="153" t="s">
        <v>326</v>
      </c>
    </row>
    <row r="3" spans="17:84" ht="15" customHeight="1">
      <c r="Q3" s="40" t="s">
        <v>60</v>
      </c>
      <c r="R3" s="41" t="str">
        <f>IF(COUNTIF('Ghyst EI Test'!C3:G50,"x")=48,COUNTIF('Ghyst EI Test'!C3:C5,"x")*5+COUNTIF('Ghyst EI Test'!D3:D5,"x")*4+COUNTIF('Ghyst EI Test'!E3:E5,"x")*3+COUNTIF('Ghyst EI Test'!F3:F5,"x")*2+COUNTIF('Ghyst EI Test'!G3:G5,"x"),"Test Incomplete")</f>
        <v>Test Incomplete</v>
      </c>
      <c r="S3" s="41" t="str">
        <f>IF(COUNTIF('Ghyst EI Re-Test'!C3:G50,"x")=48,COUNTIF('Ghyst EI Re-Test'!C3:C5,"x")*5+COUNTIF('Ghyst EI Re-Test'!D3:D5,"x")*4+COUNTIF('Ghyst EI Re-Test'!E3:E5,"x")*3+COUNTIF('Ghyst EI Re-Test'!F3:F5,"x")*2+COUNTIF('Ghyst EI Re-Test'!G3:G5,"x"),"Test Incomplete")</f>
        <v>Test Incomplete</v>
      </c>
      <c r="T3" s="42" t="str">
        <f>IF(R3="Test Incomplete",IF(R3&lt;=11,"LOW",IF(R3&gt;=12,"HIGH","")),IF(R3&lt;=11,"LOW",IF(S3&gt;=12,"HIGH","")))</f>
        <v>HIGH</v>
      </c>
      <c r="V3" s="50" t="s">
        <v>55</v>
      </c>
      <c r="W3" s="52" t="str">
        <f>IFERROR(R7+R8+R9,"")</f>
        <v/>
      </c>
      <c r="X3" s="54" t="str">
        <f>IFERROR(S7+S8+S9,"")</f>
        <v/>
      </c>
      <c r="AU3" s="141" t="str">
        <f>$Q3</f>
        <v>Self-Regard</v>
      </c>
      <c r="AV3" s="141" t="str">
        <f>VLOOKUP($AU3,$Q:$T,2,FALSE)</f>
        <v>Test Incomplete</v>
      </c>
      <c r="AY3" s="154">
        <f>RANK(BR3,$BR$3:$BR$13,1)</f>
        <v>1</v>
      </c>
      <c r="AZ3" s="141">
        <v>1</v>
      </c>
      <c r="BA3" s="141" t="s">
        <v>134</v>
      </c>
      <c r="BB3" s="141" t="s">
        <v>64</v>
      </c>
      <c r="BC3" s="141" t="s">
        <v>67</v>
      </c>
      <c r="BD3" s="154">
        <f>IFERROR(AV8-AV12,0)+IF($AV$8&gt;$AV$12,15,IF($AV$8="Test Incomplete",15,-15))</f>
        <v>15</v>
      </c>
      <c r="BE3" s="148" t="s">
        <v>60</v>
      </c>
      <c r="BF3" s="148" t="s">
        <v>65</v>
      </c>
      <c r="BG3" s="148"/>
      <c r="BH3" s="148"/>
      <c r="BI3" s="152" t="s">
        <v>62</v>
      </c>
      <c r="BJ3" s="152" t="s">
        <v>68</v>
      </c>
      <c r="BK3" s="152" t="s">
        <v>66</v>
      </c>
      <c r="BL3" s="152" t="s">
        <v>71</v>
      </c>
      <c r="BM3" s="152" t="s">
        <v>72</v>
      </c>
      <c r="BN3" s="152" t="s">
        <v>63</v>
      </c>
      <c r="BO3" s="154">
        <f>RANK(BD3,$BD$3:$BD$13)</f>
        <v>1</v>
      </c>
      <c r="BP3" s="154">
        <f>IFERROR(VLOOKUP(BA3,$BA$16:$BE$18,5,FALSE),2)</f>
        <v>1</v>
      </c>
      <c r="BQ3" s="154">
        <f>VLOOKUP(BA3,$BA$21:$BD$31,4,FALSE)</f>
        <v>1</v>
      </c>
      <c r="BR3" s="154">
        <f>(BO3*10000)+(BP3*1000)+(BQ3*100)</f>
        <v>11100</v>
      </c>
      <c r="BT3" s="33" t="str">
        <f>$BU3&amp;BX3</f>
        <v>1HIGH</v>
      </c>
      <c r="BU3" s="2">
        <v>1</v>
      </c>
      <c r="BV3" t="s">
        <v>60</v>
      </c>
      <c r="BW3" s="33" t="str">
        <f t="shared" ref="BW3:BW18" si="0">VLOOKUP($BV3,$Q$3:$T$23,2,FALSE)</f>
        <v>Test Incomplete</v>
      </c>
      <c r="BX3" t="str">
        <f t="shared" ref="BX3:BX18" si="1">VLOOKUP($BV3,$Q$3:$T$23,4,FALSE)</f>
        <v>HIGH</v>
      </c>
      <c r="BZ3" s="168">
        <v>1</v>
      </c>
      <c r="CA3" s="169" t="str">
        <f>VLOOKUP(BZ3,$CE$3:$CF$18,2,FALSE)</f>
        <v>Self-Regard</v>
      </c>
      <c r="CB3" s="171" t="str">
        <f>IF(VLOOKUP(CA3,$BV$3:$BW$18,2,FALSE)="Test Incomplete"," - ",IF(VLOOKUP(CA3,$BV$3:$BW$18,2,FALSE)=""," - ",VLOOKUP(CA3,$BV$3:$BW$18,2,FALSE)))</f>
        <v xml:space="preserve"> - </v>
      </c>
      <c r="CC3" s="165">
        <f>IFERROR(RANK($BW3,$BW$3:$BW$18),$BU3)</f>
        <v>1</v>
      </c>
      <c r="CD3" s="165">
        <f t="shared" ref="CD3:CD18" si="2">(CC3*100)+BU3</f>
        <v>101</v>
      </c>
      <c r="CE3" s="165">
        <f>RANK($CD3,$CD$3:$CD$18,1)</f>
        <v>1</v>
      </c>
      <c r="CF3" s="170" t="str">
        <f>$BV3</f>
        <v>Self-Regard</v>
      </c>
    </row>
    <row r="4" spans="17:84" ht="15" customHeight="1">
      <c r="Q4" s="40" t="s">
        <v>61</v>
      </c>
      <c r="R4" s="41" t="str">
        <f>IF(COUNTIF('Ghyst EI Test'!C3:G50,"x")=48,COUNTIF('Ghyst EI Test'!C6:C8,"x")*5 + COUNTIF('Ghyst EI Test'!D6:D8,"x")*4  + COUNTIF('Ghyst EI Test'!E6:E8,"x")*3 + COUNTIF('Ghyst EI Test'!F6:F8,"x")*2 + COUNTIF('Ghyst EI Test'!G6:G8,"x"),"Test Incomplete")</f>
        <v>Test Incomplete</v>
      </c>
      <c r="S4" s="41" t="str">
        <f>IF(COUNTIF('Ghyst EI Re-Test'!C3:G50,"x")=48,COUNTIF('Ghyst EI Re-Test'!C6:C8,"x")*5 + COUNTIF('Ghyst EI Re-Test'!D6:D8,"x")*4  + COUNTIF('Ghyst EI Re-Test'!E6:E8,"x")*3 + COUNTIF('Ghyst EI Re-Test'!F6:F8,"x")*2 + COUNTIF('Ghyst EI Re-Test'!G6:G8,"x"),"Test Incomplete")</f>
        <v>Test Incomplete</v>
      </c>
      <c r="T4" s="42" t="str">
        <f>IF(R4="Test Incomplete",IF(R4&lt;=11,"LOW",IF(R4&gt;=12,"HIGH","")),IF(R4&lt;=11,"LOW",IF(S4&gt;=12,"HIGH","")))</f>
        <v>HIGH</v>
      </c>
      <c r="V4" s="50" t="s">
        <v>56</v>
      </c>
      <c r="W4" s="52" t="str">
        <f>IFERROR(R11+R12+R13,"")</f>
        <v/>
      </c>
      <c r="X4" s="54" t="str">
        <f>IFERROR(S11+S12+S13,"")</f>
        <v/>
      </c>
      <c r="AU4" s="141" t="str">
        <f t="shared" ref="AU4:AU23" si="3">$Q4</f>
        <v>Self-Actualization</v>
      </c>
      <c r="AV4" s="141" t="str">
        <f t="shared" ref="AV4:AV23" si="4">VLOOKUP($AU4,$Q:$T,2,FALSE)</f>
        <v>Test Incomplete</v>
      </c>
      <c r="AY4" s="154">
        <f t="shared" ref="AY4:AY13" si="5">RANK(BR4,$BR$3:$BR$13,1)</f>
        <v>2</v>
      </c>
      <c r="AZ4" s="33">
        <v>2</v>
      </c>
      <c r="BA4" t="s">
        <v>137</v>
      </c>
      <c r="BB4" s="33" t="s">
        <v>67</v>
      </c>
      <c r="BC4" s="33" t="s">
        <v>64</v>
      </c>
      <c r="BD4" s="149">
        <f>IFERROR(AV12-AV8,0)+IF($AV$8&lt;$AV$12,15,IF($AV$8="Test Incomplete",15,-15))</f>
        <v>15</v>
      </c>
      <c r="BE4" s="33" t="s">
        <v>62</v>
      </c>
      <c r="BF4" s="33" t="s">
        <v>66</v>
      </c>
      <c r="BG4" s="33" t="s">
        <v>68</v>
      </c>
      <c r="BH4" s="33" t="s">
        <v>72</v>
      </c>
      <c r="BI4" s="33" t="s">
        <v>65</v>
      </c>
      <c r="BJ4" s="33" t="s">
        <v>63</v>
      </c>
      <c r="BK4" s="33" t="s">
        <v>73</v>
      </c>
      <c r="BL4" s="33" t="s">
        <v>60</v>
      </c>
      <c r="BM4" s="33" t="s">
        <v>69</v>
      </c>
      <c r="BO4" s="149">
        <f t="shared" ref="BO4:BO13" si="6">RANK(BD4,$BD$3:$BD$13)</f>
        <v>1</v>
      </c>
      <c r="BP4" s="149">
        <f t="shared" ref="BP4:BP13" si="7">IFERROR(VLOOKUP(BA4,$BA$16:$BE$18,5,FALSE),2)</f>
        <v>1</v>
      </c>
      <c r="BQ4" s="149">
        <f t="shared" ref="BQ4:BQ13" si="8">VLOOKUP(BA4,$BA$21:$BD$31,4,FALSE)</f>
        <v>2</v>
      </c>
      <c r="BR4" s="149">
        <f t="shared" ref="BR4:BR13" si="9">(BO4*10000)+(BP4*1000)+(BQ4*100)</f>
        <v>11200</v>
      </c>
      <c r="BT4" s="33" t="str">
        <f t="shared" ref="BT4:BT18" si="10">$BU4&amp;BX4</f>
        <v>2HIGH</v>
      </c>
      <c r="BU4" s="2">
        <v>2</v>
      </c>
      <c r="BV4" t="s">
        <v>61</v>
      </c>
      <c r="BW4" s="33" t="str">
        <f t="shared" si="0"/>
        <v>Test Incomplete</v>
      </c>
      <c r="BX4" s="33" t="str">
        <f t="shared" si="1"/>
        <v>HIGH</v>
      </c>
      <c r="BZ4" s="168">
        <v>2</v>
      </c>
      <c r="CA4" s="169" t="str">
        <f t="shared" ref="CA4:CA18" si="11">VLOOKUP(BZ4,$CE$3:$CF$18,2,FALSE)</f>
        <v>Self-Actualization</v>
      </c>
      <c r="CB4" s="171" t="str">
        <f t="shared" ref="CB4:CB18" si="12">IF(VLOOKUP(CA4,$BV$3:$BW$18,2,FALSE)="Test Incomplete"," - ",IF(VLOOKUP(CA4,$BV$3:$BW$18,2,FALSE)=""," - ",VLOOKUP(CA4,$BV$3:$BW$18,2,FALSE)))</f>
        <v xml:space="preserve"> - </v>
      </c>
      <c r="CC4" s="165">
        <f t="shared" ref="CC4:CC18" si="13">IFERROR(RANK($BW4,$BW$3:$BW$18),$BU4)</f>
        <v>2</v>
      </c>
      <c r="CD4" s="165">
        <f t="shared" si="2"/>
        <v>202</v>
      </c>
      <c r="CE4" s="165">
        <f t="shared" ref="CE4:CE18" si="14">RANK($CD4,$CD$3:$CD$18,1)</f>
        <v>2</v>
      </c>
      <c r="CF4" s="170" t="str">
        <f t="shared" ref="CF4:CF18" si="15">$BV4</f>
        <v>Self-Actualization</v>
      </c>
    </row>
    <row r="5" spans="17:84" ht="15" customHeight="1">
      <c r="Q5" s="40" t="s">
        <v>62</v>
      </c>
      <c r="R5" s="41" t="str">
        <f>IF(COUNTIF('Ghyst EI Test'!C3:G50,"x")=48,COUNTIF('Ghyst EI Test'!C9:C11,"x")*5 + COUNTIF('Ghyst EI Test'!D9:D11,"x")*4  + COUNTIF('Ghyst EI Test'!E9:E11,"x")*3 + COUNTIF('Ghyst EI Test'!F9:F11,"x")*2 + COUNTIF('Ghyst EI Test'!G9:G11,"x"),"Test Incomplete")</f>
        <v>Test Incomplete</v>
      </c>
      <c r="S5" s="41" t="str">
        <f>IF(COUNTIF('Ghyst EI Re-Test'!C3:G50,"x")=48,COUNTIF('Ghyst EI Re-Test'!C9:C11,"x")*5 + COUNTIF('Ghyst EI Re-Test'!D9:D11,"x")*4  + COUNTIF('Ghyst EI Re-Test'!E9:E11,"x")*3 + COUNTIF('Ghyst EI Re-Test'!F9:F11,"x")*2 + COUNTIF('Ghyst EI Re-Test'!G9:G11,"x"),"Test Incomplete")</f>
        <v>Test Incomplete</v>
      </c>
      <c r="T5" s="42" t="str">
        <f>IF(R5="Test Incomplete",IF(R5&lt;=11,"LOW",IF(R5&gt;=12,"HIGH","")),IF(R5&lt;=11,"LOW",IF(S5&gt;=12,"HIGH","")))</f>
        <v>HIGH</v>
      </c>
      <c r="V5" s="50" t="s">
        <v>57</v>
      </c>
      <c r="W5" s="52" t="str">
        <f>IFERROR(R15+R16+R17,"")</f>
        <v/>
      </c>
      <c r="X5" s="54" t="str">
        <f>IFERROR(S15+S16+S17,"")</f>
        <v/>
      </c>
      <c r="AU5" s="141" t="str">
        <f t="shared" si="3"/>
        <v>Emotional Self-Awareness</v>
      </c>
      <c r="AV5" s="141" t="str">
        <f t="shared" si="4"/>
        <v>Test Incomplete</v>
      </c>
      <c r="AY5" s="154">
        <f t="shared" si="5"/>
        <v>3</v>
      </c>
      <c r="AZ5" s="141">
        <v>3</v>
      </c>
      <c r="BA5" s="141" t="s">
        <v>139</v>
      </c>
      <c r="BB5" s="148" t="s">
        <v>294</v>
      </c>
      <c r="BC5" s="148" t="s">
        <v>72</v>
      </c>
      <c r="BD5" s="154">
        <f>IFERROR(AVERAGE(AV16,AV15)-AV19,0)</f>
        <v>0</v>
      </c>
      <c r="BE5" s="148" t="s">
        <v>71</v>
      </c>
      <c r="BF5" s="148"/>
      <c r="BG5" s="148"/>
      <c r="BH5" s="148"/>
      <c r="BI5" s="151"/>
      <c r="BJ5" s="151"/>
      <c r="BK5" s="151"/>
      <c r="BL5" s="151"/>
      <c r="BM5" s="151"/>
      <c r="BN5" s="151"/>
      <c r="BO5" s="154">
        <f t="shared" si="6"/>
        <v>3</v>
      </c>
      <c r="BP5" s="154">
        <f t="shared" si="7"/>
        <v>2</v>
      </c>
      <c r="BQ5" s="154">
        <f t="shared" si="8"/>
        <v>4</v>
      </c>
      <c r="BR5" s="154">
        <f t="shared" si="9"/>
        <v>32400</v>
      </c>
      <c r="BT5" s="33" t="str">
        <f t="shared" si="10"/>
        <v>3HIGH</v>
      </c>
      <c r="BU5" s="2">
        <v>3</v>
      </c>
      <c r="BV5" t="s">
        <v>62</v>
      </c>
      <c r="BW5" s="33" t="str">
        <f t="shared" si="0"/>
        <v>Test Incomplete</v>
      </c>
      <c r="BX5" s="33" t="str">
        <f t="shared" si="1"/>
        <v>HIGH</v>
      </c>
      <c r="BZ5" s="168">
        <v>3</v>
      </c>
      <c r="CA5" s="169" t="str">
        <f t="shared" si="11"/>
        <v>Emotional Self-Awareness</v>
      </c>
      <c r="CB5" s="171" t="str">
        <f t="shared" si="12"/>
        <v xml:space="preserve"> - </v>
      </c>
      <c r="CC5" s="165">
        <f t="shared" si="13"/>
        <v>3</v>
      </c>
      <c r="CD5" s="165">
        <f t="shared" si="2"/>
        <v>303</v>
      </c>
      <c r="CE5" s="165">
        <f t="shared" si="14"/>
        <v>3</v>
      </c>
      <c r="CF5" s="170" t="str">
        <f t="shared" si="15"/>
        <v>Emotional Self-Awareness</v>
      </c>
    </row>
    <row r="6" spans="17:84" ht="15" customHeight="1" thickBot="1">
      <c r="Q6" s="214" t="s">
        <v>55</v>
      </c>
      <c r="R6" s="215"/>
      <c r="S6" s="215"/>
      <c r="T6" s="216"/>
      <c r="V6" s="55" t="s">
        <v>58</v>
      </c>
      <c r="W6" s="56" t="str">
        <f>IFERROR(R19+R20+R21,"")</f>
        <v/>
      </c>
      <c r="X6" s="57" t="str">
        <f>IFERROR(S19+S20+S21,"")</f>
        <v/>
      </c>
      <c r="AU6" s="141" t="str">
        <f t="shared" si="3"/>
        <v>SELF-EXPRESSION</v>
      </c>
      <c r="AV6" s="141">
        <f t="shared" si="4"/>
        <v>0</v>
      </c>
      <c r="AY6" s="154">
        <f t="shared" si="5"/>
        <v>4</v>
      </c>
      <c r="AZ6" s="33">
        <v>4</v>
      </c>
      <c r="BA6" t="s">
        <v>142</v>
      </c>
      <c r="BB6" t="s">
        <v>64</v>
      </c>
      <c r="BC6" t="s">
        <v>71</v>
      </c>
      <c r="BD6" s="149">
        <f>IFERROR(AV8-AV17,0)</f>
        <v>0</v>
      </c>
      <c r="BE6" s="33"/>
      <c r="BI6" s="33" t="s">
        <v>72</v>
      </c>
      <c r="BO6" s="149">
        <f t="shared" si="6"/>
        <v>3</v>
      </c>
      <c r="BP6" s="149">
        <f t="shared" si="7"/>
        <v>2</v>
      </c>
      <c r="BQ6" s="149">
        <f t="shared" si="8"/>
        <v>5</v>
      </c>
      <c r="BR6" s="149">
        <f t="shared" si="9"/>
        <v>32500</v>
      </c>
      <c r="BT6" s="33" t="str">
        <f t="shared" si="10"/>
        <v>4HIGH</v>
      </c>
      <c r="BU6" s="2">
        <v>4</v>
      </c>
      <c r="BV6" t="s">
        <v>63</v>
      </c>
      <c r="BW6" s="33" t="str">
        <f t="shared" si="0"/>
        <v>Test Incomplete</v>
      </c>
      <c r="BX6" s="33" t="str">
        <f t="shared" si="1"/>
        <v>HIGH</v>
      </c>
      <c r="BZ6" s="168">
        <v>4</v>
      </c>
      <c r="CA6" s="169" t="str">
        <f t="shared" si="11"/>
        <v>Emotional Expression</v>
      </c>
      <c r="CB6" s="171" t="str">
        <f t="shared" si="12"/>
        <v xml:space="preserve"> - </v>
      </c>
      <c r="CC6" s="165">
        <f t="shared" si="13"/>
        <v>4</v>
      </c>
      <c r="CD6" s="165">
        <f t="shared" si="2"/>
        <v>404</v>
      </c>
      <c r="CE6" s="165">
        <f t="shared" si="14"/>
        <v>4</v>
      </c>
      <c r="CF6" s="170" t="str">
        <f t="shared" si="15"/>
        <v>Emotional Expression</v>
      </c>
    </row>
    <row r="7" spans="17:84" ht="15" customHeight="1">
      <c r="Q7" s="40" t="s">
        <v>63</v>
      </c>
      <c r="R7" s="41" t="str">
        <f>IF(COUNTIF('Ghyst EI Test'!C3:G50,"x")=48,COUNTIF('Ghyst EI Test'!C12:C14,"x")*5 + COUNTIF('Ghyst EI Test'!D12:D14,"x")*4  + COUNTIF('Ghyst EI Test'!E12:E14,"x")*3 + COUNTIF('Ghyst EI Test'!F12:F14,"x")*2 + COUNTIF('Ghyst EI Test'!G12:G14,"x"),"Test Incomplete")</f>
        <v>Test Incomplete</v>
      </c>
      <c r="S7" s="41" t="str">
        <f>IF(COUNTIF('Ghyst EI Re-Test'!C3:G50,"x")=48,COUNTIF('Ghyst EI Re-Test'!C12:C14,"x")*5 + COUNTIF('Ghyst EI Re-Test'!D12:D14,"x")*4  + COUNTIF('Ghyst EI Re-Test'!E12:E14,"x")*3 + COUNTIF('Ghyst EI Re-Test'!F12:F14,"x")*2 + COUNTIF('Ghyst EI Re-Test'!G12:G14,"x"),"Test Incomplete")</f>
        <v>Test Incomplete</v>
      </c>
      <c r="T7" s="42" t="str">
        <f>IF(R7="Test Incomplete",IF(R7&lt;=11,"LOW",IF(R7&gt;=12,"HIGH","")),IF(R7&lt;=11,"LOW",IF(S7&gt;=12,"HIGH","")))</f>
        <v>HIGH</v>
      </c>
      <c r="AU7" s="141" t="str">
        <f t="shared" si="3"/>
        <v>Emotional Expression</v>
      </c>
      <c r="AV7" s="141" t="str">
        <f t="shared" si="4"/>
        <v>Test Incomplete</v>
      </c>
      <c r="AY7" s="154">
        <f t="shared" si="5"/>
        <v>11</v>
      </c>
      <c r="AZ7" s="141">
        <v>5</v>
      </c>
      <c r="BA7" s="141" t="s">
        <v>145</v>
      </c>
      <c r="BB7" s="141"/>
      <c r="BC7" s="141"/>
      <c r="BD7" s="154">
        <f>IF(AV3&lt;12,1,0)+IF(AV11&lt;12,1,0)+IF(AV4&lt;12,1,0)+IF(AV20&lt;12,1,0)+IF(AV21&lt;12,1,0)+IF(AV23&lt;12,1,0)</f>
        <v>0</v>
      </c>
      <c r="BE7" s="141"/>
      <c r="BF7" s="141"/>
      <c r="BG7" s="141"/>
      <c r="BH7" s="141"/>
      <c r="BI7" s="152" t="s">
        <v>60</v>
      </c>
      <c r="BJ7" s="152" t="s">
        <v>66</v>
      </c>
      <c r="BK7" s="152" t="s">
        <v>61</v>
      </c>
      <c r="BL7" s="152" t="s">
        <v>73</v>
      </c>
      <c r="BM7" s="152" t="s">
        <v>74</v>
      </c>
      <c r="BN7" s="152" t="s">
        <v>75</v>
      </c>
      <c r="BO7" s="154">
        <f t="shared" si="6"/>
        <v>3</v>
      </c>
      <c r="BP7" s="154">
        <f t="shared" si="7"/>
        <v>3</v>
      </c>
      <c r="BQ7" s="154">
        <f t="shared" si="8"/>
        <v>3</v>
      </c>
      <c r="BR7" s="154">
        <f t="shared" si="9"/>
        <v>33300</v>
      </c>
      <c r="BT7" s="33" t="str">
        <f t="shared" si="10"/>
        <v>5HIGH</v>
      </c>
      <c r="BU7" s="2">
        <v>5</v>
      </c>
      <c r="BV7" t="s">
        <v>64</v>
      </c>
      <c r="BW7" s="33" t="str">
        <f t="shared" si="0"/>
        <v>Test Incomplete</v>
      </c>
      <c r="BX7" s="33" t="str">
        <f t="shared" si="1"/>
        <v>HIGH</v>
      </c>
      <c r="BZ7" s="168">
        <v>5</v>
      </c>
      <c r="CA7" s="169" t="str">
        <f t="shared" si="11"/>
        <v>Assertiveness</v>
      </c>
      <c r="CB7" s="171" t="str">
        <f t="shared" si="12"/>
        <v xml:space="preserve"> - </v>
      </c>
      <c r="CC7" s="165">
        <f t="shared" si="13"/>
        <v>5</v>
      </c>
      <c r="CD7" s="165">
        <f t="shared" si="2"/>
        <v>505</v>
      </c>
      <c r="CE7" s="165">
        <f t="shared" si="14"/>
        <v>5</v>
      </c>
      <c r="CF7" s="170" t="str">
        <f t="shared" si="15"/>
        <v>Assertiveness</v>
      </c>
    </row>
    <row r="8" spans="17:84" ht="15" customHeight="1">
      <c r="Q8" s="40" t="s">
        <v>64</v>
      </c>
      <c r="R8" s="41" t="str">
        <f>IF(COUNTIF('Ghyst EI Test'!C3:G50,"x")=48,COUNTIF('Ghyst EI Test'!C15:C17,"x")*5 + COUNTIF('Ghyst EI Test'!D15:D17,"x")*4  + COUNTIF('Ghyst EI Test'!E15:E17,"x")*3 + COUNTIF('Ghyst EI Test'!F15:F17,"x")*2 + COUNTIF('Ghyst EI Test'!G15:G17,"x"),"Test Incomplete")</f>
        <v>Test Incomplete</v>
      </c>
      <c r="S8" s="41" t="str">
        <f>IF(COUNTIF('Ghyst EI Re-Test'!C3:G50,"x")=48,COUNTIF('Ghyst EI Re-Test'!C15:C17,"x")*5 + COUNTIF('Ghyst EI Re-Test'!D15:D17,"x")*4  + COUNTIF('Ghyst EI Re-Test'!E15:E17,"x")*3 + COUNTIF('Ghyst EI Re-Test'!F15:F17,"x")*2 + COUNTIF('Ghyst EI Re-Test'!G15:G17,"x"),"Test Incomplete")</f>
        <v>Test Incomplete</v>
      </c>
      <c r="T8" s="42" t="str">
        <f>IF(R8="Test Incomplete",IF(R8&lt;=11,"LOW",IF(R8&gt;=12,"HIGH","")),IF(R8&lt;=11,"LOW",IF(S8&gt;=12,"HIGH","")))</f>
        <v>HIGH</v>
      </c>
      <c r="AU8" s="141" t="str">
        <f t="shared" si="3"/>
        <v>Assertiveness</v>
      </c>
      <c r="AV8" s="141" t="str">
        <f t="shared" si="4"/>
        <v>Test Incomplete</v>
      </c>
      <c r="AY8" s="154">
        <f t="shared" si="5"/>
        <v>8</v>
      </c>
      <c r="AZ8" s="33">
        <v>6</v>
      </c>
      <c r="BA8" t="s">
        <v>148</v>
      </c>
      <c r="BB8" s="33" t="s">
        <v>73</v>
      </c>
      <c r="BC8" t="s">
        <v>71</v>
      </c>
      <c r="BD8" s="149">
        <f>IFERROR(AV20-AV17,0)</f>
        <v>0</v>
      </c>
      <c r="BE8" s="33"/>
      <c r="BO8" s="149">
        <f t="shared" si="6"/>
        <v>3</v>
      </c>
      <c r="BP8" s="149">
        <f t="shared" si="7"/>
        <v>2</v>
      </c>
      <c r="BQ8" s="149">
        <f t="shared" si="8"/>
        <v>9</v>
      </c>
      <c r="BR8" s="149">
        <f t="shared" si="9"/>
        <v>32900</v>
      </c>
      <c r="BT8" s="33" t="str">
        <f t="shared" si="10"/>
        <v>6HIGH</v>
      </c>
      <c r="BU8" s="2">
        <v>6</v>
      </c>
      <c r="BV8" t="s">
        <v>65</v>
      </c>
      <c r="BW8" s="33" t="str">
        <f t="shared" si="0"/>
        <v>Test Incomplete</v>
      </c>
      <c r="BX8" s="33" t="str">
        <f t="shared" si="1"/>
        <v>HIGH</v>
      </c>
      <c r="BZ8" s="168">
        <v>6</v>
      </c>
      <c r="CA8" s="169" t="str">
        <f t="shared" si="11"/>
        <v>Independence</v>
      </c>
      <c r="CB8" s="171" t="str">
        <f t="shared" si="12"/>
        <v xml:space="preserve"> - </v>
      </c>
      <c r="CC8" s="165">
        <f t="shared" si="13"/>
        <v>6</v>
      </c>
      <c r="CD8" s="165">
        <f t="shared" si="2"/>
        <v>606</v>
      </c>
      <c r="CE8" s="165">
        <f t="shared" si="14"/>
        <v>6</v>
      </c>
      <c r="CF8" s="170" t="str">
        <f t="shared" si="15"/>
        <v>Independence</v>
      </c>
    </row>
    <row r="9" spans="17:84" ht="15" customHeight="1">
      <c r="Q9" s="40" t="s">
        <v>65</v>
      </c>
      <c r="R9" s="41" t="str">
        <f>IF(COUNTIF('Ghyst EI Test'!C3:G50,"x")=48,COUNTIF('Ghyst EI Test'!C18:C20,"x")*5+COUNTIF('Ghyst EI Test'!D18:D20,"x")*4+COUNTIF('Ghyst EI Test'!E18:E20,"x")*3+COUNTIF('Ghyst EI Test'!F18:F20,"x")*2+COUNTIF('Ghyst EI Test'!G18:G20,"x"),"Test Incomplete")</f>
        <v>Test Incomplete</v>
      </c>
      <c r="S9" s="41" t="str">
        <f>IF(COUNTIF('Ghyst EI Re-Test'!C3:G50,"x")=48,COUNTIF('Ghyst EI Re-Test'!C18:C20,"x")*5+COUNTIF('Ghyst EI Re-Test'!D18:D20,"x")*4+COUNTIF('Ghyst EI Re-Test'!E18:E20,"x")*3+COUNTIF('Ghyst EI Re-Test'!F18:F20,"x")*2+COUNTIF('Ghyst EI Re-Test'!G18:G20,"x"),"Test Incomplete")</f>
        <v>Test Incomplete</v>
      </c>
      <c r="T9" s="42" t="str">
        <f>IF(R9="Test Incomplete",IF(R9&lt;=11,"LOW",IF(R9&gt;=12,"HIGH","")),IF(R9&lt;=11,"LOW",IF(S9&gt;=12,"HIGH","")))</f>
        <v>HIGH</v>
      </c>
      <c r="AU9" s="141" t="str">
        <f t="shared" si="3"/>
        <v>Independence</v>
      </c>
      <c r="AV9" s="141" t="str">
        <f t="shared" si="4"/>
        <v>Test Incomplete</v>
      </c>
      <c r="AY9" s="154">
        <f t="shared" si="5"/>
        <v>9</v>
      </c>
      <c r="AZ9" s="141">
        <v>7</v>
      </c>
      <c r="BA9" s="141" t="s">
        <v>290</v>
      </c>
      <c r="BB9" s="148" t="s">
        <v>74</v>
      </c>
      <c r="BC9" s="148" t="s">
        <v>70</v>
      </c>
      <c r="BD9" s="154">
        <f>IFERROR(AV21-AV16,0)</f>
        <v>0</v>
      </c>
      <c r="BE9" s="148"/>
      <c r="BF9" s="148"/>
      <c r="BG9" s="148"/>
      <c r="BH9" s="148"/>
      <c r="BI9" s="151"/>
      <c r="BJ9" s="151"/>
      <c r="BK9" s="151"/>
      <c r="BL9" s="151"/>
      <c r="BM9" s="151"/>
      <c r="BN9" s="151"/>
      <c r="BO9" s="154">
        <f t="shared" si="6"/>
        <v>3</v>
      </c>
      <c r="BP9" s="154">
        <f t="shared" si="7"/>
        <v>2</v>
      </c>
      <c r="BQ9" s="154">
        <f t="shared" si="8"/>
        <v>10</v>
      </c>
      <c r="BR9" s="154">
        <f t="shared" si="9"/>
        <v>33000</v>
      </c>
      <c r="BT9" s="33" t="str">
        <f t="shared" si="10"/>
        <v>7HIGH</v>
      </c>
      <c r="BU9" s="2">
        <v>7</v>
      </c>
      <c r="BV9" t="s">
        <v>66</v>
      </c>
      <c r="BW9" s="33" t="str">
        <f t="shared" si="0"/>
        <v>Test Incomplete</v>
      </c>
      <c r="BX9" s="33" t="str">
        <f t="shared" si="1"/>
        <v>HIGH</v>
      </c>
      <c r="BZ9" s="168">
        <v>7</v>
      </c>
      <c r="CA9" s="169" t="str">
        <f t="shared" si="11"/>
        <v>Interpersonal Relationship</v>
      </c>
      <c r="CB9" s="171" t="str">
        <f t="shared" si="12"/>
        <v xml:space="preserve"> - </v>
      </c>
      <c r="CC9" s="165">
        <f t="shared" si="13"/>
        <v>7</v>
      </c>
      <c r="CD9" s="165">
        <f t="shared" si="2"/>
        <v>707</v>
      </c>
      <c r="CE9" s="165">
        <f t="shared" si="14"/>
        <v>7</v>
      </c>
      <c r="CF9" s="170" t="str">
        <f t="shared" si="15"/>
        <v>Interpersonal Relationship</v>
      </c>
    </row>
    <row r="10" spans="17:84" ht="15" customHeight="1">
      <c r="Q10" s="214" t="s">
        <v>56</v>
      </c>
      <c r="R10" s="215"/>
      <c r="S10" s="215"/>
      <c r="T10" s="216"/>
      <c r="AU10" s="141" t="str">
        <f t="shared" si="3"/>
        <v>INTERPERSONAL</v>
      </c>
      <c r="AV10" s="141">
        <f t="shared" si="4"/>
        <v>0</v>
      </c>
      <c r="AY10" s="154">
        <f t="shared" si="5"/>
        <v>10</v>
      </c>
      <c r="AZ10" s="33">
        <v>8</v>
      </c>
      <c r="BA10" t="s">
        <v>291</v>
      </c>
      <c r="BB10" t="s">
        <v>70</v>
      </c>
      <c r="BC10" t="s">
        <v>74</v>
      </c>
      <c r="BD10" s="149">
        <f>IFERROR(AV16-AV21,0)</f>
        <v>0</v>
      </c>
      <c r="BE10" s="33"/>
      <c r="BO10" s="149">
        <f t="shared" si="6"/>
        <v>3</v>
      </c>
      <c r="BP10" s="149">
        <f t="shared" si="7"/>
        <v>2</v>
      </c>
      <c r="BQ10" s="149">
        <f t="shared" si="8"/>
        <v>11</v>
      </c>
      <c r="BR10" s="149">
        <f t="shared" si="9"/>
        <v>33100</v>
      </c>
      <c r="BT10" s="33" t="str">
        <f t="shared" si="10"/>
        <v>8HIGH</v>
      </c>
      <c r="BU10" s="2">
        <v>8</v>
      </c>
      <c r="BV10" t="s">
        <v>67</v>
      </c>
      <c r="BW10" s="33" t="str">
        <f t="shared" si="0"/>
        <v/>
      </c>
      <c r="BX10" s="33" t="str">
        <f t="shared" si="1"/>
        <v>HIGH</v>
      </c>
      <c r="BZ10" s="168">
        <v>8</v>
      </c>
      <c r="CA10" s="169" t="str">
        <f t="shared" si="11"/>
        <v>Empathy</v>
      </c>
      <c r="CB10" s="171" t="str">
        <f t="shared" si="12"/>
        <v xml:space="preserve"> - </v>
      </c>
      <c r="CC10" s="165">
        <f t="shared" si="13"/>
        <v>8</v>
      </c>
      <c r="CD10" s="165">
        <f t="shared" si="2"/>
        <v>808</v>
      </c>
      <c r="CE10" s="165">
        <f t="shared" si="14"/>
        <v>8</v>
      </c>
      <c r="CF10" s="170" t="str">
        <f t="shared" si="15"/>
        <v>Empathy</v>
      </c>
    </row>
    <row r="11" spans="17:84" ht="15" customHeight="1">
      <c r="Q11" s="40" t="s">
        <v>66</v>
      </c>
      <c r="R11" s="41" t="str">
        <f>IF(COUNTIF('Ghyst EI Test'!C3:G50,"x")=48,COUNTIF('Ghyst EI Test'!C21:C23,"x")*5 + COUNTIF('Ghyst EI Test'!D21:D23,"x")*4  + COUNTIF('Ghyst EI Test'!E21:E23,"x")*3 + COUNTIF('Ghyst EI Test'!F21:F23,"x")*2 + COUNTIF('Ghyst EI Test'!G21:G23,"x"),"Test Incomplete")</f>
        <v>Test Incomplete</v>
      </c>
      <c r="S11" s="41" t="str">
        <f>IF(COUNTIF('Ghyst EI Re-Test'!C3:G50,"x")=48,COUNTIF('Ghyst EI Re-Test'!C21:C23,"x")*5 + COUNTIF('Ghyst EI Re-Test'!D21:D23,"x")*4  + COUNTIF('Ghyst EI Re-Test'!E21:E23,"x")*3 + COUNTIF('Ghyst EI Re-Test'!F21:F23,"x")*2 + COUNTIF('Ghyst EI Re-Test'!G21:G23,"x"),"Test Incomplete")</f>
        <v>Test Incomplete</v>
      </c>
      <c r="T11" s="42" t="str">
        <f>IF(R11="Test Incomplete",IF(R11&lt;=11,"LOW",IF(R11&gt;=12,"HIGH","")),IF(R11&lt;=11,"LOW",IF(S11&gt;=12,"HIGH","")))</f>
        <v>HIGH</v>
      </c>
      <c r="AU11" s="141" t="str">
        <f t="shared" si="3"/>
        <v>Interpersonal Relationship</v>
      </c>
      <c r="AV11" s="141" t="str">
        <f t="shared" si="4"/>
        <v>Test Incomplete</v>
      </c>
      <c r="AY11" s="154">
        <f t="shared" si="5"/>
        <v>6</v>
      </c>
      <c r="AZ11" s="141">
        <v>9</v>
      </c>
      <c r="BA11" s="141" t="s">
        <v>152</v>
      </c>
      <c r="BB11" s="148" t="s">
        <v>68</v>
      </c>
      <c r="BC11" s="148" t="s">
        <v>65</v>
      </c>
      <c r="BD11" s="154">
        <f>IFERROR(AV13-AV9,0)</f>
        <v>0</v>
      </c>
      <c r="BE11" s="148"/>
      <c r="BF11" s="148"/>
      <c r="BG11" s="148"/>
      <c r="BH11" s="148"/>
      <c r="BI11" s="151"/>
      <c r="BJ11" s="151"/>
      <c r="BK11" s="151"/>
      <c r="BL11" s="151"/>
      <c r="BM11" s="151"/>
      <c r="BN11" s="151"/>
      <c r="BO11" s="154">
        <f t="shared" si="6"/>
        <v>3</v>
      </c>
      <c r="BP11" s="154">
        <f t="shared" si="7"/>
        <v>2</v>
      </c>
      <c r="BQ11" s="154">
        <f t="shared" si="8"/>
        <v>7</v>
      </c>
      <c r="BR11" s="154">
        <f t="shared" si="9"/>
        <v>32700</v>
      </c>
      <c r="BT11" s="33" t="str">
        <f t="shared" si="10"/>
        <v>9HIGH</v>
      </c>
      <c r="BU11" s="2">
        <v>9</v>
      </c>
      <c r="BV11" t="s">
        <v>68</v>
      </c>
      <c r="BW11" s="33" t="str">
        <f t="shared" si="0"/>
        <v>Test Incomplete</v>
      </c>
      <c r="BX11" s="33" t="str">
        <f t="shared" si="1"/>
        <v>HIGH</v>
      </c>
      <c r="BZ11" s="168">
        <v>9</v>
      </c>
      <c r="CA11" s="169" t="str">
        <f t="shared" si="11"/>
        <v>Social Responsibility</v>
      </c>
      <c r="CB11" s="171" t="str">
        <f t="shared" si="12"/>
        <v xml:space="preserve"> - </v>
      </c>
      <c r="CC11" s="165">
        <f t="shared" si="13"/>
        <v>9</v>
      </c>
      <c r="CD11" s="165">
        <f t="shared" si="2"/>
        <v>909</v>
      </c>
      <c r="CE11" s="165">
        <f t="shared" si="14"/>
        <v>9</v>
      </c>
      <c r="CF11" s="170" t="str">
        <f t="shared" si="15"/>
        <v>Social Responsibility</v>
      </c>
    </row>
    <row r="12" spans="17:84" ht="15" customHeight="1">
      <c r="Q12" s="40" t="s">
        <v>67</v>
      </c>
      <c r="R12" s="41" t="str">
        <f>IF(COUNTIF('Ghyst EI Test'!C3:G50,"x")=48,COUNTIF('Ghyst EI Test'!C24:C26,"x")*5 + COUNTIF('Ghyst EI Test'!D24:D26,"x")*4  + COUNTIF('Ghyst EI Test'!E24:E26,"x")*3 + COUNTIF('Ghyst EI Test'!F24:F26,"x")*2 + COUNTIF('Ghyst EI Test'!G24:G26,"x"),"")</f>
        <v/>
      </c>
      <c r="S12" s="41" t="str">
        <f>IF(COUNTIF('Ghyst EI Re-Test'!C3:G50,"x")=48,COUNTIF('Ghyst EI Re-Test'!C24:C26,"x")*5 + COUNTIF('Ghyst EI Re-Test'!D24:D26,"x")*4  + COUNTIF('Ghyst EI Re-Test'!E24:E26,"x")*3 + COUNTIF('Ghyst EI Re-Test'!F24:F26,"x")*2 + COUNTIF('Ghyst EI Re-Test'!G24:G26,"x"),"")</f>
        <v/>
      </c>
      <c r="T12" s="42" t="str">
        <f>IF(R12="Test Incomplete",IF(R12&lt;=11,"LOW",IF(R12&gt;=12,"HIGH","")),IF(R12&lt;=11,"LOW",IF(S12&gt;=12,"HIGH","")))</f>
        <v>HIGH</v>
      </c>
      <c r="AU12" s="141" t="str">
        <f t="shared" si="3"/>
        <v>Empathy</v>
      </c>
      <c r="AV12" s="141" t="str">
        <f t="shared" si="4"/>
        <v/>
      </c>
      <c r="AY12" s="154">
        <f t="shared" si="5"/>
        <v>7</v>
      </c>
      <c r="AZ12" s="33">
        <v>10</v>
      </c>
      <c r="BA12" t="s">
        <v>154</v>
      </c>
      <c r="BB12" t="s">
        <v>65</v>
      </c>
      <c r="BC12" t="s">
        <v>68</v>
      </c>
      <c r="BD12" s="149">
        <f>IFERROR(AV9-AV13,0)</f>
        <v>0</v>
      </c>
      <c r="BE12" s="33"/>
      <c r="BO12" s="149">
        <f t="shared" si="6"/>
        <v>3</v>
      </c>
      <c r="BP12" s="149">
        <f t="shared" si="7"/>
        <v>2</v>
      </c>
      <c r="BQ12" s="149">
        <f t="shared" si="8"/>
        <v>8</v>
      </c>
      <c r="BR12" s="149">
        <f t="shared" si="9"/>
        <v>32800</v>
      </c>
      <c r="BT12" s="33" t="str">
        <f t="shared" si="10"/>
        <v>10HIGH</v>
      </c>
      <c r="BU12" s="2">
        <v>10</v>
      </c>
      <c r="BV12" t="s">
        <v>69</v>
      </c>
      <c r="BW12" s="33" t="str">
        <f t="shared" si="0"/>
        <v>Test Incomplete</v>
      </c>
      <c r="BX12" s="33" t="str">
        <f t="shared" si="1"/>
        <v>HIGH</v>
      </c>
      <c r="BZ12" s="168">
        <v>10</v>
      </c>
      <c r="CA12" s="169" t="str">
        <f t="shared" si="11"/>
        <v>Problem Solving</v>
      </c>
      <c r="CB12" s="171" t="str">
        <f t="shared" si="12"/>
        <v xml:space="preserve"> - </v>
      </c>
      <c r="CC12" s="165">
        <f t="shared" si="13"/>
        <v>10</v>
      </c>
      <c r="CD12" s="165">
        <f t="shared" si="2"/>
        <v>1010</v>
      </c>
      <c r="CE12" s="165">
        <f t="shared" si="14"/>
        <v>10</v>
      </c>
      <c r="CF12" s="170" t="str">
        <f t="shared" si="15"/>
        <v>Problem Solving</v>
      </c>
    </row>
    <row r="13" spans="17:84" ht="15" customHeight="1">
      <c r="Q13" s="40" t="s">
        <v>68</v>
      </c>
      <c r="R13" s="41" t="str">
        <f>IF(COUNTIF('Ghyst EI Test'!C3:G50,"x")=48,COUNTIF('Ghyst EI Test'!C27:C29,"x")*5 + COUNTIF('Ghyst EI Test'!D27:D29,"x")*4  + COUNTIF('Ghyst EI Test'!E27:E29,"x")*3 + COUNTIF('Ghyst EI Test'!F27:F29,"x")*2 + COUNTIF('Ghyst EI Test'!G27:G29,"x"),"Test Incomplete")</f>
        <v>Test Incomplete</v>
      </c>
      <c r="S13" s="41" t="str">
        <f>IF(COUNTIF('Ghyst EI Re-Test'!C3:G50,"x")=48,COUNTIF('Ghyst EI Re-Test'!C27:C29,"x")*5 + COUNTIF('Ghyst EI Re-Test'!D27:D29,"x")*4  + COUNTIF('Ghyst EI Re-Test'!E27:E29,"x")*3 + COUNTIF('Ghyst EI Re-Test'!F27:F29,"x")*2 + COUNTIF('Ghyst EI Re-Test'!G27:G29,"x"),"Test Incomplete")</f>
        <v>Test Incomplete</v>
      </c>
      <c r="T13" s="42" t="str">
        <f>IF(R13="Test Incomplete",IF(R13&lt;=11,"LOW",IF(R13&gt;=12,"HIGH","")),IF(R13&lt;=11,"LOW",IF(S13&gt;=12,"HIGH","")))</f>
        <v>HIGH</v>
      </c>
      <c r="AU13" s="141" t="str">
        <f t="shared" si="3"/>
        <v>Social Responsibility</v>
      </c>
      <c r="AV13" s="141" t="str">
        <f t="shared" si="4"/>
        <v>Test Incomplete</v>
      </c>
      <c r="AY13" s="154">
        <f t="shared" si="5"/>
        <v>5</v>
      </c>
      <c r="AZ13" s="141">
        <v>11</v>
      </c>
      <c r="BA13" s="141" t="s">
        <v>155</v>
      </c>
      <c r="BB13" s="148" t="s">
        <v>72</v>
      </c>
      <c r="BC13" s="148" t="s">
        <v>71</v>
      </c>
      <c r="BD13" s="154">
        <f>IFERROR(AV19-AV17,0)</f>
        <v>0</v>
      </c>
      <c r="BE13" s="148"/>
      <c r="BF13" s="148"/>
      <c r="BG13" s="148"/>
      <c r="BH13" s="148"/>
      <c r="BI13" s="151"/>
      <c r="BJ13" s="151"/>
      <c r="BK13" s="151"/>
      <c r="BL13" s="151"/>
      <c r="BM13" s="151"/>
      <c r="BN13" s="151"/>
      <c r="BO13" s="154">
        <f t="shared" si="6"/>
        <v>3</v>
      </c>
      <c r="BP13" s="154">
        <f t="shared" si="7"/>
        <v>2</v>
      </c>
      <c r="BQ13" s="154">
        <f t="shared" si="8"/>
        <v>6</v>
      </c>
      <c r="BR13" s="154">
        <f t="shared" si="9"/>
        <v>32600</v>
      </c>
      <c r="BT13" s="33" t="str">
        <f t="shared" si="10"/>
        <v>11HIGH</v>
      </c>
      <c r="BU13" s="2">
        <v>11</v>
      </c>
      <c r="BV13" t="s">
        <v>70</v>
      </c>
      <c r="BW13" s="33" t="str">
        <f t="shared" si="0"/>
        <v>Test Incomplete</v>
      </c>
      <c r="BX13" s="33" t="str">
        <f t="shared" si="1"/>
        <v>HIGH</v>
      </c>
      <c r="BZ13" s="168">
        <v>11</v>
      </c>
      <c r="CA13" s="169" t="str">
        <f t="shared" si="11"/>
        <v>Reality Testing</v>
      </c>
      <c r="CB13" s="171" t="str">
        <f t="shared" si="12"/>
        <v xml:space="preserve"> - </v>
      </c>
      <c r="CC13" s="165">
        <f t="shared" si="13"/>
        <v>11</v>
      </c>
      <c r="CD13" s="165">
        <f t="shared" si="2"/>
        <v>1111</v>
      </c>
      <c r="CE13" s="165">
        <f t="shared" si="14"/>
        <v>11</v>
      </c>
      <c r="CF13" s="170" t="str">
        <f t="shared" si="15"/>
        <v>Reality Testing</v>
      </c>
    </row>
    <row r="14" spans="17:84" ht="15" customHeight="1">
      <c r="Q14" s="214" t="s">
        <v>57</v>
      </c>
      <c r="R14" s="215"/>
      <c r="S14" s="215"/>
      <c r="T14" s="216"/>
      <c r="AU14" s="141" t="str">
        <f t="shared" si="3"/>
        <v>DECISION MAKING</v>
      </c>
      <c r="AV14" s="141">
        <f t="shared" si="4"/>
        <v>0</v>
      </c>
      <c r="BD14" s="33"/>
      <c r="BT14" s="33" t="str">
        <f t="shared" si="10"/>
        <v>12HIGH</v>
      </c>
      <c r="BU14" s="2">
        <v>12</v>
      </c>
      <c r="BV14" t="s">
        <v>71</v>
      </c>
      <c r="BW14" s="33" t="str">
        <f t="shared" si="0"/>
        <v>Test Incomplete</v>
      </c>
      <c r="BX14" s="33" t="str">
        <f t="shared" si="1"/>
        <v>HIGH</v>
      </c>
      <c r="BZ14" s="168">
        <v>12</v>
      </c>
      <c r="CA14" s="169" t="str">
        <f t="shared" si="11"/>
        <v>Impulse Control</v>
      </c>
      <c r="CB14" s="171" t="str">
        <f t="shared" si="12"/>
        <v xml:space="preserve"> - </v>
      </c>
      <c r="CC14" s="165">
        <f t="shared" si="13"/>
        <v>12</v>
      </c>
      <c r="CD14" s="165">
        <f t="shared" si="2"/>
        <v>1212</v>
      </c>
      <c r="CE14" s="165">
        <f t="shared" si="14"/>
        <v>12</v>
      </c>
      <c r="CF14" s="170" t="str">
        <f t="shared" si="15"/>
        <v>Impulse Control</v>
      </c>
    </row>
    <row r="15" spans="17:84" ht="15" customHeight="1">
      <c r="Q15" s="40" t="s">
        <v>69</v>
      </c>
      <c r="R15" s="41" t="str">
        <f>IF(COUNTIF('Ghyst EI Test'!C3:G50,"x")=48,COUNTIF('Ghyst EI Test'!C30:C32,"x")*5 + COUNTIF('Ghyst EI Test'!D30:D32,"x")*4  + COUNTIF('Ghyst EI Test'!E30:E32,"x")*3 + COUNTIF('Ghyst EI Test'!F30:F32,"x")*2 + COUNTIF('Ghyst EI Test'!G30:G32,"x"),"Test Incomplete")</f>
        <v>Test Incomplete</v>
      </c>
      <c r="S15" s="41" t="str">
        <f>IF(COUNTIF('Ghyst EI Re-Test'!C3:G50,"x")=48,COUNTIF('Ghyst EI Re-Test'!C30:C32,"x")*5 + COUNTIF('Ghyst EI Re-Test'!D30:D32,"x")*4  + COUNTIF('Ghyst EI Re-Test'!E30:E32,"x")*3 + COUNTIF('Ghyst EI Re-Test'!F30:F32,"x")*2 + COUNTIF('Ghyst EI Re-Test'!G30:G32,"x"),"Test Incomplete")</f>
        <v>Test Incomplete</v>
      </c>
      <c r="T15" s="42" t="str">
        <f>IF(R15="Test Incomplete",IF(R15&lt;=11,"LOW",IF(R15&gt;=12,"HIGH","")),IF(R15&lt;=11,"LOW",IF(S15&gt;=12,"HIGH","")))</f>
        <v>HIGH</v>
      </c>
      <c r="AU15" s="141" t="str">
        <f t="shared" si="3"/>
        <v>Problem Solving</v>
      </c>
      <c r="AV15" s="141" t="str">
        <f t="shared" si="4"/>
        <v>Test Incomplete</v>
      </c>
      <c r="BI15"/>
      <c r="BT15" s="33" t="str">
        <f t="shared" si="10"/>
        <v>13HIGH</v>
      </c>
      <c r="BU15" s="2">
        <v>13</v>
      </c>
      <c r="BV15" t="s">
        <v>72</v>
      </c>
      <c r="BW15" s="33" t="str">
        <f t="shared" si="0"/>
        <v>Test Incomplete</v>
      </c>
      <c r="BX15" s="33" t="str">
        <f t="shared" si="1"/>
        <v>HIGH</v>
      </c>
      <c r="BZ15" s="168">
        <v>13</v>
      </c>
      <c r="CA15" s="169" t="str">
        <f t="shared" si="11"/>
        <v>Flexibility</v>
      </c>
      <c r="CB15" s="171" t="str">
        <f t="shared" si="12"/>
        <v xml:space="preserve"> - </v>
      </c>
      <c r="CC15" s="165">
        <f t="shared" si="13"/>
        <v>13</v>
      </c>
      <c r="CD15" s="165">
        <f t="shared" si="2"/>
        <v>1313</v>
      </c>
      <c r="CE15" s="165">
        <f t="shared" si="14"/>
        <v>13</v>
      </c>
      <c r="CF15" s="170" t="str">
        <f t="shared" si="15"/>
        <v>Flexibility</v>
      </c>
    </row>
    <row r="16" spans="17:84" ht="15" customHeight="1">
      <c r="Q16" s="40" t="s">
        <v>70</v>
      </c>
      <c r="R16" s="41" t="str">
        <f>IF(COUNTIF('Ghyst EI Test'!C3:G50,"x")=48,COUNTIF('Ghyst EI Test'!C33:C35,"x")*5 + COUNTIF('Ghyst EI Test'!D33:D35,"x")*4  + COUNTIF('Ghyst EI Test'!E33:E35,"x")*3 + COUNTIF('Ghyst EI Test'!F33:F35,"x")*2 + COUNTIF('Ghyst EI Test'!G33:G35,"x"),"Test Incomplete")</f>
        <v>Test Incomplete</v>
      </c>
      <c r="S16" s="41" t="str">
        <f>IF(COUNTIF('Ghyst EI Re-Test'!C3:G50,"x")=48,COUNTIF('Ghyst EI Re-Test'!C33:C35,"x")*5 + COUNTIF('Ghyst EI Re-Test'!D33:D35,"x")*4  + COUNTIF('Ghyst EI Re-Test'!E33:E35,"x")*3 + COUNTIF('Ghyst EI Re-Test'!F33:F35,"x")*2 + COUNTIF('Ghyst EI Re-Test'!G33:G35,"x"),"Test Incomplete")</f>
        <v>Test Incomplete</v>
      </c>
      <c r="T16" s="42" t="str">
        <f>IF(R16="Test Incomplete",IF(R16&lt;=11,"LOW",IF(R16&gt;=12,"HIGH","")),IF(R16&lt;=11,"LOW",IF(S16&gt;=12,"HIGH","")))</f>
        <v>HIGH</v>
      </c>
      <c r="AU16" s="141" t="str">
        <f t="shared" si="3"/>
        <v>Reality Testing</v>
      </c>
      <c r="AV16" s="141" t="str">
        <f t="shared" si="4"/>
        <v>Test Incomplete</v>
      </c>
      <c r="BA16" s="141" t="s">
        <v>134</v>
      </c>
      <c r="BB16" t="s">
        <v>345</v>
      </c>
      <c r="BD16" s="149">
        <f>BD3</f>
        <v>15</v>
      </c>
      <c r="BE16">
        <f>RANK(BD16,$BD$16:$BD$18)</f>
        <v>1</v>
      </c>
      <c r="BI16"/>
      <c r="BT16" s="33" t="str">
        <f t="shared" si="10"/>
        <v>14HIGH</v>
      </c>
      <c r="BU16" s="2">
        <v>14</v>
      </c>
      <c r="BV16" t="s">
        <v>73</v>
      </c>
      <c r="BW16" s="33" t="str">
        <f t="shared" si="0"/>
        <v>Test Incomplete</v>
      </c>
      <c r="BX16" s="33" t="str">
        <f t="shared" si="1"/>
        <v>HIGH</v>
      </c>
      <c r="BZ16" s="168">
        <v>14</v>
      </c>
      <c r="CA16" s="169" t="str">
        <f t="shared" si="11"/>
        <v>Stress Tolerance</v>
      </c>
      <c r="CB16" s="171" t="str">
        <f t="shared" si="12"/>
        <v xml:space="preserve"> - </v>
      </c>
      <c r="CC16" s="165">
        <f t="shared" si="13"/>
        <v>14</v>
      </c>
      <c r="CD16" s="165">
        <f t="shared" si="2"/>
        <v>1414</v>
      </c>
      <c r="CE16" s="165">
        <f t="shared" si="14"/>
        <v>14</v>
      </c>
      <c r="CF16" s="170" t="str">
        <f t="shared" si="15"/>
        <v>Stress Tolerance</v>
      </c>
    </row>
    <row r="17" spans="17:84" ht="15" customHeight="1">
      <c r="Q17" s="40" t="s">
        <v>71</v>
      </c>
      <c r="R17" s="41" t="str">
        <f>IF(COUNTIF('Ghyst EI Test'!C3:G50,"x")=48,COUNTIF('Ghyst EI Test'!C36:C38,"x")*5 + COUNTIF('Ghyst EI Test'!D36:D38,"x")*4  + COUNTIF('Ghyst EI Test'!E36:E38,"x")*3 + COUNTIF('Ghyst EI Test'!F36:F38,"x")*2 + COUNTIF('Ghyst EI Test'!G36:G38,"x"),"Test Incomplete")</f>
        <v>Test Incomplete</v>
      </c>
      <c r="S17" s="41" t="str">
        <f>IF(COUNTIF('Ghyst EI Re-Test'!C3:G50,"x")=48,COUNTIF('Ghyst EI Re-Test'!C36:C38,"x")*5 + COUNTIF('Ghyst EI Re-Test'!D36:D38,"x")*4  + COUNTIF('Ghyst EI Re-Test'!E36:E38,"x")*3 + COUNTIF('Ghyst EI Re-Test'!F36:F38,"x")*2 + COUNTIF('Ghyst EI Re-Test'!G36:G38,"x"),"Test Incomplete")</f>
        <v>Test Incomplete</v>
      </c>
      <c r="T17" s="42" t="str">
        <f>IF(R17="Test Incomplete",IF(R17&lt;=11,"LOW",IF(R17&gt;=12,"HIGH","")),IF(R17&lt;=11,"LOW",IF(S17&gt;=12,"HIGH","")))</f>
        <v>HIGH</v>
      </c>
      <c r="AU17" s="141" t="str">
        <f t="shared" si="3"/>
        <v>Impulse Control</v>
      </c>
      <c r="AV17" s="141" t="str">
        <f t="shared" si="4"/>
        <v>Test Incomplete</v>
      </c>
      <c r="BA17" s="33" t="s">
        <v>137</v>
      </c>
      <c r="BD17" s="149">
        <f>BD4</f>
        <v>15</v>
      </c>
      <c r="BE17" s="33">
        <f t="shared" ref="BE17:BE18" si="16">RANK(BD17,$BD$16:$BD$18)</f>
        <v>1</v>
      </c>
      <c r="BI17"/>
      <c r="BT17" s="33" t="str">
        <f t="shared" si="10"/>
        <v>15HIGH</v>
      </c>
      <c r="BU17" s="2">
        <v>15</v>
      </c>
      <c r="BV17" t="s">
        <v>74</v>
      </c>
      <c r="BW17" s="33" t="str">
        <f t="shared" si="0"/>
        <v>Test Incomplete</v>
      </c>
      <c r="BX17" s="33" t="str">
        <f t="shared" si="1"/>
        <v>HIGH</v>
      </c>
      <c r="BZ17" s="168">
        <v>15</v>
      </c>
      <c r="CA17" s="169" t="str">
        <f t="shared" si="11"/>
        <v>Optimism</v>
      </c>
      <c r="CB17" s="171" t="str">
        <f t="shared" si="12"/>
        <v xml:space="preserve"> - </v>
      </c>
      <c r="CC17" s="165">
        <f t="shared" si="13"/>
        <v>15</v>
      </c>
      <c r="CD17" s="165">
        <f t="shared" si="2"/>
        <v>1515</v>
      </c>
      <c r="CE17" s="165">
        <f t="shared" si="14"/>
        <v>15</v>
      </c>
      <c r="CF17" s="170" t="str">
        <f t="shared" si="15"/>
        <v>Optimism</v>
      </c>
    </row>
    <row r="18" spans="17:84" ht="15" customHeight="1">
      <c r="Q18" s="214" t="s">
        <v>58</v>
      </c>
      <c r="R18" s="215"/>
      <c r="S18" s="215"/>
      <c r="T18" s="216"/>
      <c r="AU18" s="141" t="str">
        <f t="shared" si="3"/>
        <v>STRESS MANAGEMENT</v>
      </c>
      <c r="AV18" s="141">
        <f t="shared" si="4"/>
        <v>0</v>
      </c>
      <c r="BA18" s="141" t="s">
        <v>145</v>
      </c>
      <c r="BD18" s="149">
        <f>BD7</f>
        <v>0</v>
      </c>
      <c r="BE18" s="33">
        <f t="shared" si="16"/>
        <v>3</v>
      </c>
      <c r="BI18"/>
      <c r="BT18" s="33" t="str">
        <f t="shared" si="10"/>
        <v>16HIGH</v>
      </c>
      <c r="BU18" s="2">
        <v>16</v>
      </c>
      <c r="BV18" t="s">
        <v>75</v>
      </c>
      <c r="BW18" s="33" t="str">
        <f t="shared" si="0"/>
        <v>Test Incomplete</v>
      </c>
      <c r="BX18" s="33" t="str">
        <f t="shared" si="1"/>
        <v>HIGH</v>
      </c>
      <c r="BZ18" s="168">
        <v>16</v>
      </c>
      <c r="CA18" s="169" t="str">
        <f t="shared" si="11"/>
        <v>Happiness</v>
      </c>
      <c r="CB18" s="171" t="str">
        <f t="shared" si="12"/>
        <v xml:space="preserve"> - </v>
      </c>
      <c r="CC18" s="165">
        <f t="shared" si="13"/>
        <v>16</v>
      </c>
      <c r="CD18" s="165">
        <f t="shared" si="2"/>
        <v>1616</v>
      </c>
      <c r="CE18" s="165">
        <f t="shared" si="14"/>
        <v>16</v>
      </c>
      <c r="CF18" s="170" t="str">
        <f t="shared" si="15"/>
        <v>Happiness</v>
      </c>
    </row>
    <row r="19" spans="17:84" ht="15" customHeight="1">
      <c r="Q19" s="40" t="s">
        <v>72</v>
      </c>
      <c r="R19" s="41" t="str">
        <f>IF(COUNTIF('Ghyst EI Test'!C3:G50,"x")=48,COUNTIF('Ghyst EI Test'!C39:C41,"x")*5 + COUNTIF('Ghyst EI Test'!D39:D41,"x")*4  + COUNTIF('Ghyst EI Test'!E39:E41,"x")*3 + COUNTIF('Ghyst EI Test'!F39:F41,"x")*2 + COUNTIF('Ghyst EI Test'!G39:G41,"x"),"Test Incomplete")</f>
        <v>Test Incomplete</v>
      </c>
      <c r="S19" s="41" t="str">
        <f>IF(COUNTIF('Ghyst EI Re-Test'!C3:G50,"x")=48,COUNTIF('Ghyst EI Re-Test'!C39:C41,"x")*5 + COUNTIF('Ghyst EI Re-Test'!D39:D41,"x")*4  + COUNTIF('Ghyst EI Re-Test'!E39:E41,"x")*3 + COUNTIF('Ghyst EI Re-Test'!F39:F41,"x")*2 + COUNTIF('Ghyst EI Re-Test'!G39:G41,"x"),"Test Incomplete")</f>
        <v>Test Incomplete</v>
      </c>
      <c r="T19" s="42" t="str">
        <f>IF(R19="Test Incomplete",IF(R19&lt;=11,"LOW",IF(R19&gt;=12,"HIGH","")),IF(R19&lt;=11,"LOW",IF(S19&gt;=12,"HIGH","")))</f>
        <v>HIGH</v>
      </c>
      <c r="AU19" s="141" t="str">
        <f t="shared" si="3"/>
        <v>Flexibility</v>
      </c>
      <c r="AV19" s="141" t="str">
        <f t="shared" si="4"/>
        <v>Test Incomplete</v>
      </c>
      <c r="BI19"/>
    </row>
    <row r="20" spans="17:84" ht="15" customHeight="1">
      <c r="Q20" s="40" t="s">
        <v>73</v>
      </c>
      <c r="R20" s="41" t="str">
        <f>IF(COUNTIF('Ghyst EI Test'!C3:G50,"x")=48,COUNTIF('Ghyst EI Test'!C42:C44,"x")*5 + COUNTIF('Ghyst EI Test'!D42:D44,"x")*4  + COUNTIF('Ghyst EI Test'!E42:E44,"x")*3 + COUNTIF('Ghyst EI Test'!F42:F44,"x")*2 + COUNTIF('Ghyst EI Test'!G42:G44,"x"),"Test Incomplete")</f>
        <v>Test Incomplete</v>
      </c>
      <c r="S20" s="41" t="str">
        <f>IF(COUNTIF('Ghyst EI Re-Test'!C3:G50,"x")=48,COUNTIF('Ghyst EI Re-Test'!C42:C44,"x")*5 + COUNTIF('Ghyst EI Re-Test'!D42:D44,"x")*4  + COUNTIF('Ghyst EI Re-Test'!E42:E44,"x")*3 + COUNTIF('Ghyst EI Re-Test'!F42:F44,"x")*2 + COUNTIF('Ghyst EI Re-Test'!G42:G44,"x"),"Test Incomplete")</f>
        <v>Test Incomplete</v>
      </c>
      <c r="T20" s="42" t="str">
        <f>IF(R20="Test Incomplete",IF(R20&lt;=11,"LOW",IF(R20&gt;=12,"HIGH","")),IF(R20&lt;=11,"LOW",IF(S20&gt;=12,"HIGH","")))</f>
        <v>HIGH</v>
      </c>
      <c r="AU20" s="141" t="str">
        <f t="shared" si="3"/>
        <v>Stress Tolerance</v>
      </c>
      <c r="AV20" s="141" t="str">
        <f t="shared" si="4"/>
        <v>Test Incomplete</v>
      </c>
      <c r="BI20"/>
    </row>
    <row r="21" spans="17:84" ht="15" customHeight="1">
      <c r="Q21" s="40" t="s">
        <v>74</v>
      </c>
      <c r="R21" s="41" t="str">
        <f>IF(COUNTIF('Ghyst EI Test'!C3:G50,"x")=48,COUNTIF('Ghyst EI Test'!C45:C47,"x")*5 + COUNTIF('Ghyst EI Test'!D45:D47,"x")*4  + COUNTIF('Ghyst EI Test'!E45:E47,"x")*3 + COUNTIF('Ghyst EI Test'!F45:F47,"x")*2 + COUNTIF('Ghyst EI Test'!G45:G47,"x"),"Test Incomplete")</f>
        <v>Test Incomplete</v>
      </c>
      <c r="S21" s="41" t="str">
        <f>IF(COUNTIF('Ghyst EI Re-Test'!C3:G50,"x")=48,COUNTIF('Ghyst EI Re-Test'!C45:C47,"x")*5 + COUNTIF('Ghyst EI Re-Test'!D45:D47,"x")*4  + COUNTIF('Ghyst EI Re-Test'!E45:E47,"x")*3 + COUNTIF('Ghyst EI Re-Test'!F45:F47,"x")*2 + COUNTIF('Ghyst EI Re-Test'!G45:G47,"x"),"Test Incomplete")</f>
        <v>Test Incomplete</v>
      </c>
      <c r="T21" s="42" t="str">
        <f>IF(R21="Test Incomplete",IF(R21&lt;=11,"LOW",IF(R21&gt;=12,"HIGH","")),IF(R21&lt;=11,"LOW",IF(S21&gt;=12,"HIGH","")))</f>
        <v>HIGH</v>
      </c>
      <c r="AU21" s="141" t="str">
        <f t="shared" si="3"/>
        <v>Optimism</v>
      </c>
      <c r="AV21" s="141" t="str">
        <f t="shared" si="4"/>
        <v>Test Incomplete</v>
      </c>
      <c r="BA21" s="141" t="s">
        <v>134</v>
      </c>
      <c r="BB21" t="s">
        <v>346</v>
      </c>
      <c r="BD21">
        <v>1</v>
      </c>
      <c r="BI21"/>
    </row>
    <row r="22" spans="17:84" ht="15" customHeight="1">
      <c r="Q22" s="214" t="s">
        <v>59</v>
      </c>
      <c r="R22" s="215"/>
      <c r="S22" s="215"/>
      <c r="T22" s="216"/>
      <c r="AU22" s="141" t="str">
        <f t="shared" si="3"/>
        <v>WELL BEING INDICATOR</v>
      </c>
      <c r="AV22" s="141">
        <f t="shared" si="4"/>
        <v>0</v>
      </c>
      <c r="BA22" s="33" t="s">
        <v>137</v>
      </c>
      <c r="BD22">
        <v>2</v>
      </c>
      <c r="BI22"/>
    </row>
    <row r="23" spans="17:84" ht="15" customHeight="1" thickBot="1">
      <c r="Q23" s="43" t="s">
        <v>75</v>
      </c>
      <c r="R23" s="44" t="str">
        <f>IF(COUNTIF('Ghyst EI Test'!C3:G50,"x")=48,COUNTIF('Ghyst EI Test'!C48:C50,"x")*5 + COUNTIF('Ghyst EI Test'!D48:D50,"x")*4  + COUNTIF('Ghyst EI Test'!E48:E50,"x")*3 + COUNTIF('Ghyst EI Test'!F48:F50,"x")*2 + COUNTIF('Ghyst EI Test'!G48:G50,"x"),"Test Incomplete")</f>
        <v>Test Incomplete</v>
      </c>
      <c r="S23" s="44" t="str">
        <f>IF(COUNTIF('Ghyst EI Re-Test'!C3:G50,"x")=48,COUNTIF('Ghyst EI Re-Test'!C48:C50,"x")*5 + COUNTIF('Ghyst EI Re-Test'!D48:D50,"x")*4  + COUNTIF('Ghyst EI Re-Test'!E48:E50,"x")*3 + COUNTIF('Ghyst EI Re-Test'!F48:F50,"x")*2 + COUNTIF('Ghyst EI Re-Test'!G48:G50,"x"),"Test Incomplete")</f>
        <v>Test Incomplete</v>
      </c>
      <c r="T23" s="45" t="str">
        <f>IF(R23="Test Incomplete",IF(R23&lt;=11,"LOW",IF(R23&gt;=12,"HIGH","")),IF(R23&lt;=11,"LOW",IF(S23&gt;=12,"HIGH","")))</f>
        <v>HIGH</v>
      </c>
      <c r="AU23" s="141" t="str">
        <f t="shared" si="3"/>
        <v>Happiness</v>
      </c>
      <c r="AV23" s="141" t="str">
        <f t="shared" si="4"/>
        <v>Test Incomplete</v>
      </c>
      <c r="BA23" s="141" t="s">
        <v>145</v>
      </c>
      <c r="BD23" s="33">
        <v>3</v>
      </c>
      <c r="BI23"/>
    </row>
    <row r="24" spans="17:84" ht="15" customHeight="1">
      <c r="BA24" s="33" t="s">
        <v>139</v>
      </c>
      <c r="BD24" s="33">
        <v>4</v>
      </c>
      <c r="BI24"/>
    </row>
    <row r="25" spans="17:84" ht="15" customHeight="1">
      <c r="Q25" s="159" t="s">
        <v>301</v>
      </c>
      <c r="BA25" s="141" t="s">
        <v>142</v>
      </c>
      <c r="BD25" s="33">
        <v>5</v>
      </c>
      <c r="BI25"/>
    </row>
    <row r="26" spans="17:84" ht="15" customHeight="1">
      <c r="Q26" s="220" t="str">
        <f t="shared" ref="Q26:Q36" si="17">HYPERLINK("#'Interpretive Guidelines'!A"&amp;AY42,BA42)</f>
        <v>ALPHA PROFILE:</v>
      </c>
      <c r="R26" s="221"/>
      <c r="S26" s="221"/>
      <c r="T26" s="155">
        <v>1</v>
      </c>
      <c r="BA26" s="33" t="s">
        <v>155</v>
      </c>
      <c r="BD26" s="33">
        <v>6</v>
      </c>
      <c r="BI26"/>
    </row>
    <row r="27" spans="17:84" ht="15" customHeight="1">
      <c r="Q27" s="208" t="str">
        <f t="shared" si="17"/>
        <v>SELF-SACRIFICE PROFILE:</v>
      </c>
      <c r="R27" s="209"/>
      <c r="S27" s="209"/>
      <c r="T27" s="156">
        <v>2</v>
      </c>
      <c r="BA27" s="141" t="s">
        <v>152</v>
      </c>
      <c r="BD27" s="33">
        <v>7</v>
      </c>
      <c r="BI27"/>
    </row>
    <row r="28" spans="17:84" ht="15" customHeight="1">
      <c r="Q28" s="208" t="str">
        <f t="shared" si="17"/>
        <v>CONTROLLER /PUPPET MASTER/PERFECTIONIST PROFILE:</v>
      </c>
      <c r="R28" s="209"/>
      <c r="S28" s="209"/>
      <c r="T28" s="156">
        <v>3</v>
      </c>
      <c r="BA28" s="33" t="s">
        <v>154</v>
      </c>
      <c r="BD28" s="33">
        <v>8</v>
      </c>
      <c r="BI28"/>
    </row>
    <row r="29" spans="17:84" ht="15" customHeight="1">
      <c r="Q29" s="208" t="str">
        <f t="shared" si="17"/>
        <v>ANGER, FRUSTRATION, IMPATIENCE PROFILE:</v>
      </c>
      <c r="R29" s="209"/>
      <c r="S29" s="209"/>
      <c r="T29" s="156">
        <v>4</v>
      </c>
      <c r="BA29" s="141" t="s">
        <v>148</v>
      </c>
      <c r="BD29" s="33">
        <v>9</v>
      </c>
      <c r="BI29"/>
    </row>
    <row r="30" spans="17:84" ht="15" customHeight="1">
      <c r="Q30" s="208" t="str">
        <f t="shared" si="17"/>
        <v>CHASES SHINY OBJECTS PROFILE:</v>
      </c>
      <c r="R30" s="209"/>
      <c r="S30" s="209"/>
      <c r="T30" s="156">
        <v>5</v>
      </c>
      <c r="BA30" s="33" t="s">
        <v>290</v>
      </c>
      <c r="BD30" s="33">
        <v>10</v>
      </c>
      <c r="BI30"/>
    </row>
    <row r="31" spans="17:84" ht="15" customHeight="1">
      <c r="Q31" s="208" t="str">
        <f t="shared" si="17"/>
        <v xml:space="preserve">TEAM PLAYER PROFILE: </v>
      </c>
      <c r="R31" s="209"/>
      <c r="S31" s="209"/>
      <c r="T31" s="156">
        <v>6</v>
      </c>
      <c r="BA31" s="141" t="s">
        <v>291</v>
      </c>
      <c r="BD31" s="33">
        <v>11</v>
      </c>
      <c r="BI31"/>
    </row>
    <row r="32" spans="17:84" ht="15" customHeight="1">
      <c r="Q32" s="208" t="str">
        <f t="shared" si="17"/>
        <v>THE LONE WOLF PROFILE:</v>
      </c>
      <c r="R32" s="209"/>
      <c r="S32" s="209"/>
      <c r="T32" s="156">
        <v>7</v>
      </c>
      <c r="BI32"/>
    </row>
    <row r="33" spans="1:61" ht="15" customHeight="1">
      <c r="Q33" s="208" t="str">
        <f t="shared" si="17"/>
        <v>CHAOS, REACTIVE MANAGEMENT PROFILE:</v>
      </c>
      <c r="R33" s="209"/>
      <c r="S33" s="209"/>
      <c r="T33" s="156">
        <v>8</v>
      </c>
      <c r="BI33"/>
    </row>
    <row r="34" spans="1:61" ht="15" customHeight="1">
      <c r="Q34" s="208" t="str">
        <f t="shared" si="17"/>
        <v>OVERLY OPTIMISTIC PROFILE:  Glass half full</v>
      </c>
      <c r="R34" s="209"/>
      <c r="S34" s="209"/>
      <c r="T34" s="156">
        <v>9</v>
      </c>
      <c r="BI34"/>
    </row>
    <row r="35" spans="1:61" ht="15" customHeight="1">
      <c r="Q35" s="208" t="str">
        <f t="shared" si="17"/>
        <v>PESSIMIST OR REALIST PROFILE:  Glass half empty</v>
      </c>
      <c r="R35" s="209"/>
      <c r="S35" s="209"/>
      <c r="T35" s="156">
        <v>10</v>
      </c>
      <c r="BI35"/>
    </row>
    <row r="36" spans="1:61" ht="15" customHeight="1">
      <c r="Q36" s="210" t="str">
        <f t="shared" si="17"/>
        <v>BURNOUT PROFILE:</v>
      </c>
      <c r="R36" s="211"/>
      <c r="S36" s="211"/>
      <c r="T36" s="157">
        <v>11</v>
      </c>
    </row>
    <row r="37" spans="1:61" ht="15" customHeight="1">
      <c r="R37" s="158"/>
      <c r="S37" s="158"/>
      <c r="T37" s="158"/>
      <c r="U37" s="158"/>
    </row>
    <row r="38" spans="1:61" ht="15" customHeight="1">
      <c r="Q38" s="212" t="s">
        <v>300</v>
      </c>
      <c r="R38" s="212"/>
      <c r="S38" s="212"/>
      <c r="T38" s="212"/>
      <c r="U38" s="158"/>
    </row>
    <row r="39" spans="1:61">
      <c r="A39" s="1"/>
      <c r="Q39" s="212"/>
      <c r="R39" s="212"/>
      <c r="S39" s="212"/>
      <c r="T39" s="212"/>
      <c r="U39" s="158"/>
    </row>
    <row r="40" spans="1:61">
      <c r="Q40" s="212"/>
      <c r="R40" s="212"/>
      <c r="S40" s="212"/>
      <c r="T40" s="212"/>
      <c r="U40" s="158"/>
    </row>
    <row r="42" spans="1:61">
      <c r="AY42" s="33">
        <f>MATCH(BA42,'Interpretive Guidelines'!A:A,FALSE)</f>
        <v>134</v>
      </c>
      <c r="AZ42" s="2">
        <v>1</v>
      </c>
      <c r="BA42" t="str">
        <f t="shared" ref="BA42:BA52" si="18">VLOOKUP(AZ42,$AY$2:$BR$13,3,FALSE)</f>
        <v>ALPHA PROFILE:</v>
      </c>
    </row>
    <row r="43" spans="1:61">
      <c r="A43" s="1"/>
      <c r="AY43" s="33">
        <f>MATCH(BA43,'Interpretive Guidelines'!A:A,FALSE)</f>
        <v>164</v>
      </c>
      <c r="AZ43" s="2">
        <v>2</v>
      </c>
      <c r="BA43" s="33" t="str">
        <f t="shared" si="18"/>
        <v>SELF-SACRIFICE PROFILE:</v>
      </c>
    </row>
    <row r="44" spans="1:61">
      <c r="AY44" s="33">
        <f>MATCH(BA44,'Interpretive Guidelines'!A:A,FALSE)</f>
        <v>192</v>
      </c>
      <c r="AZ44" s="2">
        <v>3</v>
      </c>
      <c r="BA44" s="33" t="str">
        <f t="shared" si="18"/>
        <v>CONTROLLER /PUPPET MASTER/PERFECTIONIST PROFILE:</v>
      </c>
    </row>
    <row r="45" spans="1:61">
      <c r="AY45" s="33">
        <f>MATCH(BA45,'Interpretive Guidelines'!A:A,FALSE)</f>
        <v>222</v>
      </c>
      <c r="AZ45" s="2">
        <v>4</v>
      </c>
      <c r="BA45" s="33" t="str">
        <f t="shared" si="18"/>
        <v>ANGER, FRUSTRATION, IMPATIENCE PROFILE:</v>
      </c>
    </row>
    <row r="46" spans="1:61">
      <c r="AY46" s="33">
        <f>MATCH(BA46,'Interpretive Guidelines'!A:A,FALSE)</f>
        <v>408</v>
      </c>
      <c r="AZ46" s="2">
        <v>5</v>
      </c>
      <c r="BA46" s="33" t="str">
        <f t="shared" si="18"/>
        <v>CHASES SHINY OBJECTS PROFILE:</v>
      </c>
    </row>
    <row r="47" spans="1:61">
      <c r="A47" s="1"/>
      <c r="AY47" s="33">
        <f>MATCH(BA47,'Interpretive Guidelines'!A:A,FALSE)</f>
        <v>354</v>
      </c>
      <c r="AZ47" s="2">
        <v>6</v>
      </c>
      <c r="BA47" s="33" t="str">
        <f t="shared" si="18"/>
        <v xml:space="preserve">TEAM PLAYER PROFILE: </v>
      </c>
    </row>
    <row r="48" spans="1:61">
      <c r="AY48" s="33">
        <f>MATCH(BA48,'Interpretive Guidelines'!A:A,FALSE)</f>
        <v>380</v>
      </c>
      <c r="AZ48" s="2">
        <v>7</v>
      </c>
      <c r="BA48" s="33" t="str">
        <f t="shared" si="18"/>
        <v>THE LONE WOLF PROFILE:</v>
      </c>
    </row>
    <row r="49" spans="1:53">
      <c r="AY49" s="33">
        <f>MATCH(BA49,'Interpretive Guidelines'!A:A,FALSE)</f>
        <v>278</v>
      </c>
      <c r="AZ49" s="2">
        <v>8</v>
      </c>
      <c r="BA49" s="33" t="str">
        <f t="shared" si="18"/>
        <v>CHAOS, REACTIVE MANAGEMENT PROFILE:</v>
      </c>
    </row>
    <row r="50" spans="1:53">
      <c r="AY50" s="33">
        <f>MATCH(BA50,'Interpretive Guidelines'!A:A,FALSE)</f>
        <v>302</v>
      </c>
      <c r="AZ50" s="2">
        <v>9</v>
      </c>
      <c r="BA50" s="33" t="str">
        <f t="shared" si="18"/>
        <v>OVERLY OPTIMISTIC PROFILE:  Glass half full</v>
      </c>
    </row>
    <row r="51" spans="1:53">
      <c r="A51" s="1"/>
      <c r="AY51" s="33">
        <f>MATCH(BA51,'Interpretive Guidelines'!A:A,FALSE)</f>
        <v>328</v>
      </c>
      <c r="AZ51" s="2">
        <v>10</v>
      </c>
      <c r="BA51" s="33" t="str">
        <f t="shared" si="18"/>
        <v>PESSIMIST OR REALIST PROFILE:  Glass half empty</v>
      </c>
    </row>
    <row r="52" spans="1:53">
      <c r="AY52" s="33">
        <f>MATCH(BA52,'Interpretive Guidelines'!A:A,FALSE)</f>
        <v>248</v>
      </c>
      <c r="AZ52" s="2">
        <v>11</v>
      </c>
      <c r="BA52" s="33" t="str">
        <f t="shared" si="18"/>
        <v>BURNOUT PROFILE:</v>
      </c>
    </row>
    <row r="55" spans="1:53">
      <c r="A55" s="1"/>
    </row>
    <row r="59" spans="1:53">
      <c r="A59" s="1"/>
    </row>
  </sheetData>
  <sheetProtection algorithmName="SHA-512" hashValue="sd8lAmMbvJFeWv2YmjcZwkdqMBCisTxltMgUyeEtnWrK+nKd5rAwpV4ORWuUze0mOc4xB8U5KnoYDt67wldsLg==" saltValue="n8Jo1FsgwmmUnE/3yuZikg==" spinCount="100000" sheet="1" selectLockedCells="1"/>
  <mergeCells count="19">
    <mergeCell ref="Q31:S31"/>
    <mergeCell ref="Q32:S32"/>
    <mergeCell ref="Q26:S26"/>
    <mergeCell ref="Q27:S27"/>
    <mergeCell ref="Q28:S28"/>
    <mergeCell ref="Q29:S29"/>
    <mergeCell ref="Q30:S30"/>
    <mergeCell ref="BB1:BD1"/>
    <mergeCell ref="Q22:T22"/>
    <mergeCell ref="Q2:T2"/>
    <mergeCell ref="Q6:T6"/>
    <mergeCell ref="Q10:T10"/>
    <mergeCell ref="Q14:T14"/>
    <mergeCell ref="Q18:T18"/>
    <mergeCell ref="Q33:S33"/>
    <mergeCell ref="Q34:S34"/>
    <mergeCell ref="Q35:S35"/>
    <mergeCell ref="Q36:S36"/>
    <mergeCell ref="Q38:T40"/>
  </mergeCells>
  <phoneticPr fontId="12" type="noConversion"/>
  <conditionalFormatting sqref="T26:T36">
    <cfRule type="colorScale" priority="35">
      <colorScale>
        <cfvo type="min"/>
        <cfvo type="percentile" val="50"/>
        <cfvo type="max"/>
        <color rgb="FFF8696B"/>
        <color rgb="FFFFEB84"/>
        <color rgb="FF63BE7B"/>
      </colorScale>
    </cfRule>
  </conditionalFormatting>
  <pageMargins left="0.25" right="0.25" top="0.75" bottom="0.75" header="0.3" footer="0.3"/>
  <pageSetup scale="52" fitToWidth="2" orientation="landscape"/>
  <headerFooter>
    <oddFooter>&amp;A</oddFooter>
  </headerFooter>
  <ignoredErrors>
    <ignoredError sqref="Q36 Q26 Q27 Q28 Q29 Q30 Q31 Q32 Q33 Q34 Q35" unlockedFormula="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R59"/>
  <sheetViews>
    <sheetView showGridLines="0" topLeftCell="A6" zoomScaleNormal="100" workbookViewId="0">
      <selection activeCell="Q26" sqref="Q26:S26"/>
    </sheetView>
  </sheetViews>
  <sheetFormatPr baseColWidth="10" defaultColWidth="8.83203125" defaultRowHeight="15"/>
  <cols>
    <col min="1" max="2" width="8.5" style="33" customWidth="1"/>
    <col min="3" max="3" width="8.5" style="16" customWidth="1"/>
    <col min="4" max="15" width="8.5" style="2" customWidth="1"/>
    <col min="16" max="16" width="3.6640625" style="2" customWidth="1"/>
    <col min="17" max="17" width="25.6640625" style="33" customWidth="1"/>
    <col min="18" max="19" width="15.6640625" style="33" customWidth="1"/>
    <col min="20" max="20" width="12.6640625" style="33" customWidth="1"/>
    <col min="21" max="22" width="2.33203125" style="34" customWidth="1"/>
    <col min="23" max="23" width="4.33203125" style="33" hidden="1" customWidth="1"/>
    <col min="24" max="24" width="25.6640625" style="33" customWidth="1"/>
    <col min="25" max="26" width="15.6640625" style="33" customWidth="1"/>
    <col min="27" max="27" width="12.6640625" style="59" customWidth="1"/>
    <col min="28" max="28" width="3.6640625" style="59" customWidth="1"/>
    <col min="29" max="33" width="3.6640625" style="33" customWidth="1"/>
    <col min="34" max="45" width="8.83203125" style="33"/>
    <col min="46" max="46" width="8.5" style="33" customWidth="1"/>
    <col min="47" max="47" width="25" style="141" hidden="1" customWidth="1"/>
    <col min="48" max="48" width="8.83203125" style="141" hidden="1" customWidth="1"/>
    <col min="49" max="50" width="8.83203125" style="33" hidden="1" customWidth="1"/>
    <col min="51" max="51" width="5.33203125" style="33" hidden="1" customWidth="1"/>
    <col min="52" max="52" width="5" style="33" hidden="1" customWidth="1"/>
    <col min="53" max="53" width="51.83203125" style="33" hidden="1" customWidth="1"/>
    <col min="54" max="55" width="30.6640625" style="33" hidden="1" customWidth="1"/>
    <col min="56" max="56" width="10" style="33" hidden="1" customWidth="1"/>
    <col min="57" max="66" width="25" style="33" hidden="1" customWidth="1"/>
    <col min="67" max="67" width="10" style="33" hidden="1" customWidth="1"/>
    <col min="68" max="68" width="11.33203125" style="33" hidden="1" customWidth="1"/>
    <col min="69" max="70" width="10" style="33" hidden="1" customWidth="1"/>
    <col min="71" max="16384" width="8.83203125" style="33"/>
  </cols>
  <sheetData>
    <row r="1" spans="17:70" ht="20" thickBot="1">
      <c r="Q1" s="38" t="s">
        <v>77</v>
      </c>
      <c r="R1" s="39" t="s">
        <v>95</v>
      </c>
      <c r="S1" s="39" t="s">
        <v>94</v>
      </c>
      <c r="T1" s="37" t="s">
        <v>76</v>
      </c>
      <c r="U1" s="58"/>
      <c r="V1" s="58"/>
      <c r="X1" s="38" t="s">
        <v>77</v>
      </c>
      <c r="Y1" s="39" t="s">
        <v>95</v>
      </c>
      <c r="Z1" s="37" t="s">
        <v>94</v>
      </c>
      <c r="AU1" s="148"/>
      <c r="AV1" s="160" t="s">
        <v>303</v>
      </c>
      <c r="BB1" s="213" t="s">
        <v>295</v>
      </c>
      <c r="BC1" s="213"/>
      <c r="BD1" s="213"/>
    </row>
    <row r="2" spans="17:70" ht="15" customHeight="1">
      <c r="Q2" s="217" t="s">
        <v>54</v>
      </c>
      <c r="R2" s="218"/>
      <c r="S2" s="218"/>
      <c r="T2" s="219"/>
      <c r="U2" s="58" t="s">
        <v>54</v>
      </c>
      <c r="V2" s="58">
        <v>0</v>
      </c>
      <c r="X2" s="49" t="s">
        <v>54</v>
      </c>
      <c r="Y2" s="51" t="str">
        <f>IFERROR(R3+R4+R5,"")</f>
        <v/>
      </c>
      <c r="Z2" s="53" t="str">
        <f>IFERROR(S3+S4+S5,"")</f>
        <v/>
      </c>
      <c r="AA2" s="59" t="s">
        <v>104</v>
      </c>
      <c r="AB2" s="60" t="e">
        <f>Z2-Y2</f>
        <v>#VALUE!</v>
      </c>
      <c r="AY2" s="153" t="s">
        <v>298</v>
      </c>
      <c r="AZ2" s="147" t="s">
        <v>299</v>
      </c>
      <c r="BA2" s="147" t="s">
        <v>289</v>
      </c>
      <c r="BB2" s="147" t="s">
        <v>293</v>
      </c>
      <c r="BC2" s="147" t="s">
        <v>292</v>
      </c>
      <c r="BD2" s="153" t="s">
        <v>297</v>
      </c>
      <c r="BE2" s="147" t="s">
        <v>293</v>
      </c>
      <c r="BF2" s="147" t="s">
        <v>293</v>
      </c>
      <c r="BG2" s="147" t="s">
        <v>293</v>
      </c>
      <c r="BH2" s="147" t="s">
        <v>293</v>
      </c>
      <c r="BI2" s="150" t="s">
        <v>292</v>
      </c>
      <c r="BJ2" s="150" t="s">
        <v>292</v>
      </c>
      <c r="BK2" s="150" t="s">
        <v>292</v>
      </c>
      <c r="BL2" s="150" t="s">
        <v>292</v>
      </c>
      <c r="BM2" s="150" t="s">
        <v>292</v>
      </c>
      <c r="BN2" s="150" t="s">
        <v>292</v>
      </c>
      <c r="BO2" s="153" t="s">
        <v>347</v>
      </c>
      <c r="BP2" s="153" t="s">
        <v>345</v>
      </c>
      <c r="BQ2" s="153" t="s">
        <v>346</v>
      </c>
      <c r="BR2" s="153" t="s">
        <v>296</v>
      </c>
    </row>
    <row r="3" spans="17:70" ht="15" customHeight="1">
      <c r="Q3" s="40" t="s">
        <v>60</v>
      </c>
      <c r="R3" s="41" t="str">
        <f>IF(COUNTIF('Ghyst EI Test'!C3:G50,"x")=48,COUNTIF('Ghyst EI Test'!C3:C5,"x")*5+COUNTIF('Ghyst EI Test'!D3:D5,"x")*4+COUNTIF('Ghyst EI Test'!E3:E5,"x")*3+COUNTIF('Ghyst EI Test'!F3:F5,"x")*2+COUNTIF('Ghyst EI Test'!G3:G5,"x"),"Test Incomplete")</f>
        <v>Test Incomplete</v>
      </c>
      <c r="S3" s="41" t="str">
        <f>IF(COUNTIF('Ghyst EI Re-Test'!C3:G50,"x")=48,COUNTIF('Ghyst EI Re-Test'!C3:C5,"x")*5+COUNTIF('Ghyst EI Re-Test'!D3:D5,"x")*4+COUNTIF('Ghyst EI Re-Test'!E3:E5,"x")*3+COUNTIF('Ghyst EI Re-Test'!F3:F5,"x")*2+COUNTIF('Ghyst EI Re-Test'!G3:G5,"x"),"Test Incomplete")</f>
        <v>Test Incomplete</v>
      </c>
      <c r="T3" s="42" t="str">
        <f>IF(R3="Test Incomplete",IF(R3&lt;=11,"LOW",IF(R3&gt;=12,"HIGH","")),IF(R3&lt;=11,"LOW",IF(S3&gt;=12,"HIGH","")))</f>
        <v>HIGH</v>
      </c>
      <c r="U3" s="58" t="str">
        <f t="shared" ref="U3:U23" si="0">Q3</f>
        <v>Self-Regard</v>
      </c>
      <c r="V3" s="58" t="e">
        <f t="shared" ref="V3:V23" si="1">S3-R3</f>
        <v>#VALUE!</v>
      </c>
      <c r="W3" s="1"/>
      <c r="X3" s="50" t="s">
        <v>55</v>
      </c>
      <c r="Y3" s="52" t="str">
        <f>IFERROR(R7+R8+R9,"")</f>
        <v/>
      </c>
      <c r="Z3" s="54" t="str">
        <f>IFERROR(S7+S8+S9,"")</f>
        <v/>
      </c>
      <c r="AA3" s="59" t="s">
        <v>105</v>
      </c>
      <c r="AB3" s="60" t="e">
        <f>Z3-Y3</f>
        <v>#VALUE!</v>
      </c>
      <c r="AU3" s="141" t="str">
        <f>$Q3</f>
        <v>Self-Regard</v>
      </c>
      <c r="AV3" s="141" t="str">
        <f>VLOOKUP($AU3,$Q:$T,3,FALSE)</f>
        <v>Test Incomplete</v>
      </c>
      <c r="AY3" s="154">
        <f>RANK(BR3,$BR$3:$BR$13,1)</f>
        <v>1</v>
      </c>
      <c r="AZ3" s="141">
        <v>1</v>
      </c>
      <c r="BA3" s="141" t="s">
        <v>134</v>
      </c>
      <c r="BB3" s="141" t="s">
        <v>64</v>
      </c>
      <c r="BC3" s="141" t="s">
        <v>67</v>
      </c>
      <c r="BD3" s="154">
        <f>IFERROR(AV8-AV12,0)+IF($AV$8&gt;$AV$12,15,IF($AV$8="Test Incomplete",15,-15))</f>
        <v>15</v>
      </c>
      <c r="BE3" s="148" t="s">
        <v>60</v>
      </c>
      <c r="BF3" s="148" t="s">
        <v>65</v>
      </c>
      <c r="BG3" s="148"/>
      <c r="BH3" s="148"/>
      <c r="BI3" s="152" t="s">
        <v>62</v>
      </c>
      <c r="BJ3" s="152" t="s">
        <v>68</v>
      </c>
      <c r="BK3" s="152" t="s">
        <v>66</v>
      </c>
      <c r="BL3" s="152" t="s">
        <v>71</v>
      </c>
      <c r="BM3" s="152" t="s">
        <v>72</v>
      </c>
      <c r="BN3" s="152" t="s">
        <v>63</v>
      </c>
      <c r="BO3" s="154">
        <f>RANK(BD3,$BD$3:$BD$13)</f>
        <v>1</v>
      </c>
      <c r="BP3" s="154">
        <f>IFERROR(VLOOKUP(BA3,$BA$16:$BE$18,5,FALSE),2)</f>
        <v>1</v>
      </c>
      <c r="BQ3" s="154">
        <f>VLOOKUP(BA3,$BA$21:$BD$31,4,FALSE)</f>
        <v>1</v>
      </c>
      <c r="BR3" s="154">
        <f>(BO3*10000)+(BP3*1000)+(BQ3*100)</f>
        <v>11100</v>
      </c>
    </row>
    <row r="4" spans="17:70" ht="15" customHeight="1">
      <c r="Q4" s="40" t="s">
        <v>61</v>
      </c>
      <c r="R4" s="41" t="str">
        <f>IF(COUNTIF('Ghyst EI Test'!C3:G50,"x")=48,COUNTIF('Ghyst EI Test'!C6:C8,"x")*5 + COUNTIF('Ghyst EI Test'!D6:D8,"x")*4  + COUNTIF('Ghyst EI Test'!E6:E8,"x")*3 + COUNTIF('Ghyst EI Test'!F6:F8,"x")*2 + COUNTIF('Ghyst EI Test'!G6:G8,"x"),"Test Incomplete")</f>
        <v>Test Incomplete</v>
      </c>
      <c r="S4" s="41" t="str">
        <f>IF(COUNTIF('Ghyst EI Re-Test'!C3:G50,"x")=48,COUNTIF('Ghyst EI Re-Test'!C6:C8,"x")*5 + COUNTIF('Ghyst EI Re-Test'!D6:D8,"x")*4  + COUNTIF('Ghyst EI Re-Test'!E6:E8,"x")*3 + COUNTIF('Ghyst EI Re-Test'!F6:F8,"x")*2 + COUNTIF('Ghyst EI Re-Test'!G6:G8,"x"),"Test Incomplete")</f>
        <v>Test Incomplete</v>
      </c>
      <c r="T4" s="42" t="str">
        <f>IF(R4="Test Incomplete",IF(R4&lt;=11,"LOW",IF(R4&gt;=12,"HIGH","")),IF(R4&lt;=11,"LOW",IF(S4&gt;=12,"HIGH","")))</f>
        <v>HIGH</v>
      </c>
      <c r="U4" s="58" t="str">
        <f t="shared" si="0"/>
        <v>Self-Actualization</v>
      </c>
      <c r="V4" s="58" t="e">
        <f t="shared" si="1"/>
        <v>#VALUE!</v>
      </c>
      <c r="X4" s="50" t="s">
        <v>56</v>
      </c>
      <c r="Y4" s="52" t="str">
        <f>IFERROR(R11+R12+R13,"")</f>
        <v/>
      </c>
      <c r="Z4" s="54" t="str">
        <f>IFERROR(S11+S12+S13,"")</f>
        <v/>
      </c>
      <c r="AA4" s="59" t="s">
        <v>106</v>
      </c>
      <c r="AB4" s="60" t="e">
        <f>Z4-Y4</f>
        <v>#VALUE!</v>
      </c>
      <c r="AU4" s="141" t="str">
        <f t="shared" ref="AU4:AU23" si="2">$Q4</f>
        <v>Self-Actualization</v>
      </c>
      <c r="AV4" s="141" t="str">
        <f t="shared" ref="AV4:AV23" si="3">VLOOKUP($AU4,$Q:$T,3,FALSE)</f>
        <v>Test Incomplete</v>
      </c>
      <c r="AY4" s="154">
        <f t="shared" ref="AY4:AY13" si="4">RANK(BR4,$BR$3:$BR$13,1)</f>
        <v>2</v>
      </c>
      <c r="AZ4" s="33">
        <v>2</v>
      </c>
      <c r="BA4" s="33" t="s">
        <v>137</v>
      </c>
      <c r="BB4" s="33" t="s">
        <v>67</v>
      </c>
      <c r="BC4" s="33" t="s">
        <v>64</v>
      </c>
      <c r="BD4" s="149">
        <f>IFERROR(AV12-AV8,0)+IF($AV$8&lt;$AV$12,15,IF($AV$8="Test Incomplete",15,-15))</f>
        <v>15</v>
      </c>
      <c r="BE4" s="33" t="s">
        <v>62</v>
      </c>
      <c r="BF4" s="33" t="s">
        <v>66</v>
      </c>
      <c r="BG4" s="33" t="s">
        <v>68</v>
      </c>
      <c r="BH4" s="33" t="s">
        <v>72</v>
      </c>
      <c r="BI4" s="33" t="s">
        <v>65</v>
      </c>
      <c r="BJ4" s="33" t="s">
        <v>63</v>
      </c>
      <c r="BK4" s="33" t="s">
        <v>73</v>
      </c>
      <c r="BL4" s="33" t="s">
        <v>60</v>
      </c>
      <c r="BM4" s="33" t="s">
        <v>69</v>
      </c>
      <c r="BO4" s="149">
        <f t="shared" ref="BO4:BO13" si="5">RANK(BD4,$BD$3:$BD$13)</f>
        <v>1</v>
      </c>
      <c r="BP4" s="149">
        <f t="shared" ref="BP4:BP13" si="6">IFERROR(VLOOKUP(BA4,$BA$16:$BE$18,5,FALSE),2)</f>
        <v>1</v>
      </c>
      <c r="BQ4" s="149">
        <f t="shared" ref="BQ4:BQ13" si="7">VLOOKUP(BA4,$BA$21:$BD$31,4,FALSE)</f>
        <v>2</v>
      </c>
      <c r="BR4" s="149">
        <f t="shared" ref="BR4:BR13" si="8">(BO4*10000)+(BP4*1000)+(BQ4*100)</f>
        <v>11200</v>
      </c>
    </row>
    <row r="5" spans="17:70" ht="15" customHeight="1">
      <c r="Q5" s="40" t="s">
        <v>62</v>
      </c>
      <c r="R5" s="41" t="str">
        <f>IF(COUNTIF('Ghyst EI Test'!C3:G50,"x")=48,COUNTIF('Ghyst EI Test'!C9:C11,"x")*5 + COUNTIF('Ghyst EI Test'!D9:D11,"x")*4  + COUNTIF('Ghyst EI Test'!E9:E11,"x")*3 + COUNTIF('Ghyst EI Test'!F9:F11,"x")*2 + COUNTIF('Ghyst EI Test'!G9:G11,"x"),"Test Incomplete")</f>
        <v>Test Incomplete</v>
      </c>
      <c r="S5" s="41" t="str">
        <f>IF(COUNTIF('Ghyst EI Re-Test'!C3:G50,"x")=48,COUNTIF('Ghyst EI Re-Test'!C9:C11,"x")*5 + COUNTIF('Ghyst EI Re-Test'!D9:D11,"x")*4  + COUNTIF('Ghyst EI Re-Test'!E9:E11,"x")*3 + COUNTIF('Ghyst EI Re-Test'!F9:F11,"x")*2 + COUNTIF('Ghyst EI Re-Test'!G9:G11,"x"),"Test Incomplete")</f>
        <v>Test Incomplete</v>
      </c>
      <c r="T5" s="42" t="str">
        <f>IF(R5="Test Incomplete",IF(R5&lt;=11,"LOW",IF(R5&gt;=12,"HIGH","")),IF(R5&lt;=11,"LOW",IF(S5&gt;=12,"HIGH","")))</f>
        <v>HIGH</v>
      </c>
      <c r="U5" s="58" t="str">
        <f t="shared" si="0"/>
        <v>Emotional Self-Awareness</v>
      </c>
      <c r="V5" s="58" t="e">
        <f t="shared" si="1"/>
        <v>#VALUE!</v>
      </c>
      <c r="X5" s="50" t="s">
        <v>57</v>
      </c>
      <c r="Y5" s="52" t="str">
        <f>IFERROR(R15+R16+R17,"")</f>
        <v/>
      </c>
      <c r="Z5" s="54" t="str">
        <f>IFERROR(S15+S16+S17,"")</f>
        <v/>
      </c>
      <c r="AA5" s="59" t="s">
        <v>107</v>
      </c>
      <c r="AB5" s="60" t="e">
        <f>Z5-Y5</f>
        <v>#VALUE!</v>
      </c>
      <c r="AU5" s="141" t="str">
        <f t="shared" si="2"/>
        <v>Emotional Self-Awareness</v>
      </c>
      <c r="AV5" s="141" t="str">
        <f t="shared" si="3"/>
        <v>Test Incomplete</v>
      </c>
      <c r="AY5" s="154">
        <f t="shared" si="4"/>
        <v>3</v>
      </c>
      <c r="AZ5" s="141">
        <v>3</v>
      </c>
      <c r="BA5" s="141" t="s">
        <v>139</v>
      </c>
      <c r="BB5" s="148" t="s">
        <v>294</v>
      </c>
      <c r="BC5" s="148" t="s">
        <v>72</v>
      </c>
      <c r="BD5" s="154">
        <f>IFERROR(AVERAGE(AV16,AV15)-AV19,0)</f>
        <v>0</v>
      </c>
      <c r="BE5" s="148" t="s">
        <v>71</v>
      </c>
      <c r="BF5" s="148"/>
      <c r="BG5" s="148"/>
      <c r="BH5" s="148"/>
      <c r="BI5" s="151"/>
      <c r="BJ5" s="151"/>
      <c r="BK5" s="151"/>
      <c r="BL5" s="151"/>
      <c r="BM5" s="151"/>
      <c r="BN5" s="151"/>
      <c r="BO5" s="154">
        <f t="shared" si="5"/>
        <v>3</v>
      </c>
      <c r="BP5" s="154">
        <f t="shared" si="6"/>
        <v>2</v>
      </c>
      <c r="BQ5" s="154">
        <f t="shared" si="7"/>
        <v>4</v>
      </c>
      <c r="BR5" s="154">
        <f t="shared" si="8"/>
        <v>32400</v>
      </c>
    </row>
    <row r="6" spans="17:70" ht="15" customHeight="1" thickBot="1">
      <c r="Q6" s="214" t="s">
        <v>55</v>
      </c>
      <c r="R6" s="215"/>
      <c r="S6" s="215"/>
      <c r="T6" s="216"/>
      <c r="U6" s="58" t="str">
        <f t="shared" si="0"/>
        <v>SELF-EXPRESSION</v>
      </c>
      <c r="V6" s="58">
        <f t="shared" si="1"/>
        <v>0</v>
      </c>
      <c r="X6" s="55" t="s">
        <v>58</v>
      </c>
      <c r="Y6" s="56" t="str">
        <f>IFERROR(R20+R19+R21,"")</f>
        <v/>
      </c>
      <c r="Z6" s="57" t="str">
        <f>IFERROR(S19+S20+S21,"")</f>
        <v/>
      </c>
      <c r="AA6" s="59" t="s">
        <v>108</v>
      </c>
      <c r="AB6" s="60" t="e">
        <f>Z6-Y6</f>
        <v>#VALUE!</v>
      </c>
      <c r="AU6" s="141" t="str">
        <f t="shared" si="2"/>
        <v>SELF-EXPRESSION</v>
      </c>
      <c r="AV6" s="141">
        <f t="shared" si="3"/>
        <v>0</v>
      </c>
      <c r="AY6" s="154">
        <f t="shared" si="4"/>
        <v>4</v>
      </c>
      <c r="AZ6" s="33">
        <v>4</v>
      </c>
      <c r="BA6" s="33" t="s">
        <v>142</v>
      </c>
      <c r="BB6" s="33" t="s">
        <v>64</v>
      </c>
      <c r="BC6" s="33" t="s">
        <v>71</v>
      </c>
      <c r="BD6" s="149">
        <f>IFERROR(AV8-AV17,0)</f>
        <v>0</v>
      </c>
      <c r="BI6" s="33" t="s">
        <v>72</v>
      </c>
      <c r="BO6" s="149">
        <f t="shared" si="5"/>
        <v>3</v>
      </c>
      <c r="BP6" s="149">
        <f t="shared" si="6"/>
        <v>2</v>
      </c>
      <c r="BQ6" s="149">
        <f t="shared" si="7"/>
        <v>5</v>
      </c>
      <c r="BR6" s="149">
        <f t="shared" si="8"/>
        <v>32500</v>
      </c>
    </row>
    <row r="7" spans="17:70" ht="15" customHeight="1">
      <c r="Q7" s="40" t="s">
        <v>63</v>
      </c>
      <c r="R7" s="41" t="str">
        <f>IF(COUNTIF('Ghyst EI Test'!C3:G50,"x")=48,COUNTIF('Ghyst EI Test'!C12:C14,"x")*5 + COUNTIF('Ghyst EI Test'!D12:D14,"x")*4  + COUNTIF('Ghyst EI Test'!E12:E14,"x")*3 + COUNTIF('Ghyst EI Test'!F12:F14,"x")*2 + COUNTIF('Ghyst EI Test'!G12:G14,"x"),"Test Incomplete")</f>
        <v>Test Incomplete</v>
      </c>
      <c r="S7" s="41" t="str">
        <f>IF(COUNTIF('Ghyst EI Re-Test'!C3:G50,"x")=48,COUNTIF('Ghyst EI Re-Test'!C12:C14,"x")*5 + COUNTIF('Ghyst EI Re-Test'!D12:D14,"x")*4  + COUNTIF('Ghyst EI Re-Test'!E12:E14,"x")*3 + COUNTIF('Ghyst EI Re-Test'!F12:F14,"x")*2 + COUNTIF('Ghyst EI Re-Test'!G12:G14,"x"),"Test Incomplete")</f>
        <v>Test Incomplete</v>
      </c>
      <c r="T7" s="42" t="str">
        <f>IF(R7="Test Incomplete",IF(R7&lt;=11,"LOW",IF(R7&gt;=12,"HIGH","")),IF(R7&lt;=11,"LOW",IF(S7&gt;=12,"HIGH","")))</f>
        <v>HIGH</v>
      </c>
      <c r="U7" s="58" t="str">
        <f t="shared" si="0"/>
        <v>Emotional Expression</v>
      </c>
      <c r="V7" s="58" t="e">
        <f t="shared" si="1"/>
        <v>#VALUE!</v>
      </c>
      <c r="W7" s="1"/>
      <c r="AU7" s="141" t="str">
        <f t="shared" si="2"/>
        <v>Emotional Expression</v>
      </c>
      <c r="AV7" s="141" t="str">
        <f t="shared" si="3"/>
        <v>Test Incomplete</v>
      </c>
      <c r="AY7" s="154">
        <f t="shared" si="4"/>
        <v>11</v>
      </c>
      <c r="AZ7" s="141">
        <v>5</v>
      </c>
      <c r="BA7" s="141" t="s">
        <v>145</v>
      </c>
      <c r="BB7" s="141"/>
      <c r="BC7" s="141"/>
      <c r="BD7" s="154">
        <f>IF(AV3&lt;12,1,0)+IF(AV11&lt;12,1,0)+IF(AV4&lt;12,1,0)+IF(AV20&lt;12,1,0)+IF(AV21&lt;12,1,0)+IF(AV23&lt;12,1,0)</f>
        <v>0</v>
      </c>
      <c r="BE7" s="141"/>
      <c r="BF7" s="141"/>
      <c r="BG7" s="141"/>
      <c r="BH7" s="141"/>
      <c r="BI7" s="152" t="s">
        <v>60</v>
      </c>
      <c r="BJ7" s="152" t="s">
        <v>66</v>
      </c>
      <c r="BK7" s="152" t="s">
        <v>61</v>
      </c>
      <c r="BL7" s="152" t="s">
        <v>73</v>
      </c>
      <c r="BM7" s="152" t="s">
        <v>74</v>
      </c>
      <c r="BN7" s="152" t="s">
        <v>75</v>
      </c>
      <c r="BO7" s="154">
        <f t="shared" si="5"/>
        <v>3</v>
      </c>
      <c r="BP7" s="154">
        <f t="shared" si="6"/>
        <v>3</v>
      </c>
      <c r="BQ7" s="154">
        <f t="shared" si="7"/>
        <v>3</v>
      </c>
      <c r="BR7" s="154">
        <f t="shared" si="8"/>
        <v>33300</v>
      </c>
    </row>
    <row r="8" spans="17:70" ht="15" customHeight="1">
      <c r="Q8" s="40" t="s">
        <v>64</v>
      </c>
      <c r="R8" s="41" t="str">
        <f>IF(COUNTIF('Ghyst EI Test'!C3:G50,"x")=48,COUNTIF('Ghyst EI Test'!C15:C17,"x")*5 + COUNTIF('Ghyst EI Test'!D15:D17,"x")*4  + COUNTIF('Ghyst EI Test'!E15:E17,"x")*3 + COUNTIF('Ghyst EI Test'!F15:F17,"x")*2 + COUNTIF('Ghyst EI Test'!G15:G17,"x"),"Test Incomplete")</f>
        <v>Test Incomplete</v>
      </c>
      <c r="S8" s="41" t="str">
        <f>IF(COUNTIF('Ghyst EI Re-Test'!C3:G50,"x")=48,COUNTIF('Ghyst EI Re-Test'!C15:C17,"x")*5 + COUNTIF('Ghyst EI Re-Test'!D15:D17,"x")*4  + COUNTIF('Ghyst EI Re-Test'!E15:E17,"x")*3 + COUNTIF('Ghyst EI Re-Test'!F15:F17,"x")*2 + COUNTIF('Ghyst EI Re-Test'!G15:G17,"x"),"Test Incomplete")</f>
        <v>Test Incomplete</v>
      </c>
      <c r="T8" s="42" t="str">
        <f>IF(R8="Test Incomplete",IF(R8&lt;=11,"LOW",IF(R8&gt;=12,"HIGH","")),IF(R8&lt;=11,"LOW",IF(S8&gt;=12,"HIGH","")))</f>
        <v>HIGH</v>
      </c>
      <c r="U8" s="58" t="str">
        <f t="shared" si="0"/>
        <v>Assertiveness</v>
      </c>
      <c r="V8" s="58" t="e">
        <f t="shared" si="1"/>
        <v>#VALUE!</v>
      </c>
      <c r="AU8" s="141" t="str">
        <f t="shared" si="2"/>
        <v>Assertiveness</v>
      </c>
      <c r="AV8" s="141" t="str">
        <f t="shared" si="3"/>
        <v>Test Incomplete</v>
      </c>
      <c r="AY8" s="154">
        <f t="shared" si="4"/>
        <v>8</v>
      </c>
      <c r="AZ8" s="33">
        <v>6</v>
      </c>
      <c r="BA8" s="33" t="s">
        <v>148</v>
      </c>
      <c r="BB8" s="33" t="s">
        <v>73</v>
      </c>
      <c r="BC8" s="33" t="s">
        <v>71</v>
      </c>
      <c r="BD8" s="149">
        <f>IFERROR(AV20-AV17,0)</f>
        <v>0</v>
      </c>
      <c r="BO8" s="149">
        <f t="shared" si="5"/>
        <v>3</v>
      </c>
      <c r="BP8" s="149">
        <f t="shared" si="6"/>
        <v>2</v>
      </c>
      <c r="BQ8" s="149">
        <f t="shared" si="7"/>
        <v>9</v>
      </c>
      <c r="BR8" s="149">
        <f t="shared" si="8"/>
        <v>32900</v>
      </c>
    </row>
    <row r="9" spans="17:70" ht="15" customHeight="1">
      <c r="Q9" s="40" t="s">
        <v>65</v>
      </c>
      <c r="R9" s="41" t="str">
        <f>IF(COUNTIF('Ghyst EI Test'!C3:G50,"x")=48,COUNTIF('Ghyst EI Test'!C18:C20,"x")*5+COUNTIF('Ghyst EI Test'!D18:D20,"x")*4+COUNTIF('Ghyst EI Test'!E18:E20,"x")*3+COUNTIF('Ghyst EI Test'!F18:F20,"x")*2+COUNTIF('Ghyst EI Test'!G18:G20,"x"),"Test Incomplete")</f>
        <v>Test Incomplete</v>
      </c>
      <c r="S9" s="41" t="str">
        <f>IF(COUNTIF('Ghyst EI Re-Test'!C3:G50,"x")=48,COUNTIF('Ghyst EI Re-Test'!C18:C20,"x")*5+COUNTIF('Ghyst EI Re-Test'!D18:D20,"x")*4+COUNTIF('Ghyst EI Re-Test'!E18:E20,"x")*3+COUNTIF('Ghyst EI Re-Test'!F18:F20,"x")*2+COUNTIF('Ghyst EI Re-Test'!G18:G20,"x"),"Test Incomplete")</f>
        <v>Test Incomplete</v>
      </c>
      <c r="T9" s="42" t="str">
        <f>IF(R9="Test Incomplete",IF(R9&lt;=11,"LOW",IF(R9&gt;=12,"HIGH","")),IF(R9&lt;=11,"LOW",IF(S9&gt;=12,"HIGH","")))</f>
        <v>HIGH</v>
      </c>
      <c r="U9" s="58" t="str">
        <f t="shared" si="0"/>
        <v>Independence</v>
      </c>
      <c r="V9" s="58" t="e">
        <f t="shared" si="1"/>
        <v>#VALUE!</v>
      </c>
      <c r="AU9" s="141" t="str">
        <f t="shared" si="2"/>
        <v>Independence</v>
      </c>
      <c r="AV9" s="141" t="str">
        <f t="shared" si="3"/>
        <v>Test Incomplete</v>
      </c>
      <c r="AY9" s="154">
        <f t="shared" si="4"/>
        <v>9</v>
      </c>
      <c r="AZ9" s="141">
        <v>7</v>
      </c>
      <c r="BA9" s="141" t="s">
        <v>290</v>
      </c>
      <c r="BB9" s="148" t="s">
        <v>74</v>
      </c>
      <c r="BC9" s="148" t="s">
        <v>70</v>
      </c>
      <c r="BD9" s="154">
        <f>IFERROR(AV21-AV16,0)</f>
        <v>0</v>
      </c>
      <c r="BE9" s="148"/>
      <c r="BF9" s="148"/>
      <c r="BG9" s="148"/>
      <c r="BH9" s="148"/>
      <c r="BI9" s="151"/>
      <c r="BJ9" s="151"/>
      <c r="BK9" s="151"/>
      <c r="BL9" s="151"/>
      <c r="BM9" s="151"/>
      <c r="BN9" s="151"/>
      <c r="BO9" s="154">
        <f t="shared" si="5"/>
        <v>3</v>
      </c>
      <c r="BP9" s="154">
        <f t="shared" si="6"/>
        <v>2</v>
      </c>
      <c r="BQ9" s="154">
        <f t="shared" si="7"/>
        <v>10</v>
      </c>
      <c r="BR9" s="154">
        <f t="shared" si="8"/>
        <v>33000</v>
      </c>
    </row>
    <row r="10" spans="17:70" ht="15" customHeight="1">
      <c r="Q10" s="214" t="s">
        <v>56</v>
      </c>
      <c r="R10" s="215"/>
      <c r="S10" s="215"/>
      <c r="T10" s="216"/>
      <c r="U10" s="58" t="str">
        <f t="shared" si="0"/>
        <v>INTERPERSONAL</v>
      </c>
      <c r="V10" s="58">
        <f t="shared" si="1"/>
        <v>0</v>
      </c>
      <c r="AU10" s="141" t="str">
        <f t="shared" si="2"/>
        <v>INTERPERSONAL</v>
      </c>
      <c r="AV10" s="141">
        <f t="shared" si="3"/>
        <v>0</v>
      </c>
      <c r="AY10" s="154">
        <f t="shared" si="4"/>
        <v>10</v>
      </c>
      <c r="AZ10" s="33">
        <v>8</v>
      </c>
      <c r="BA10" s="33" t="s">
        <v>291</v>
      </c>
      <c r="BB10" s="33" t="s">
        <v>70</v>
      </c>
      <c r="BC10" s="33" t="s">
        <v>74</v>
      </c>
      <c r="BD10" s="149">
        <f>IFERROR(AV16-AV21,0)</f>
        <v>0</v>
      </c>
      <c r="BO10" s="149">
        <f t="shared" si="5"/>
        <v>3</v>
      </c>
      <c r="BP10" s="149">
        <f t="shared" si="6"/>
        <v>2</v>
      </c>
      <c r="BQ10" s="149">
        <f t="shared" si="7"/>
        <v>11</v>
      </c>
      <c r="BR10" s="149">
        <f t="shared" si="8"/>
        <v>33100</v>
      </c>
    </row>
    <row r="11" spans="17:70" ht="15" customHeight="1">
      <c r="Q11" s="40" t="s">
        <v>66</v>
      </c>
      <c r="R11" s="41" t="str">
        <f>IF(COUNTIF('Ghyst EI Test'!C3:G50,"x")=48,COUNTIF('Ghyst EI Test'!C21:C23,"x")*5 + COUNTIF('Ghyst EI Test'!D21:D23,"x")*4  + COUNTIF('Ghyst EI Test'!E21:E23,"x")*3 + COUNTIF('Ghyst EI Test'!F21:F23,"x")*2 + COUNTIF('Ghyst EI Test'!G21:G23,"x"),"Test Incomplete")</f>
        <v>Test Incomplete</v>
      </c>
      <c r="S11" s="41" t="str">
        <f>IF(COUNTIF('Ghyst EI Re-Test'!C3:G50,"x")=48,COUNTIF('Ghyst EI Re-Test'!C21:C23,"x")*5 + COUNTIF('Ghyst EI Re-Test'!D21:D23,"x")*4  + COUNTIF('Ghyst EI Re-Test'!E21:E23,"x")*3 + COUNTIF('Ghyst EI Re-Test'!F21:F23,"x")*2 + COUNTIF('Ghyst EI Re-Test'!G21:G23,"x"),"Test Incomplete")</f>
        <v>Test Incomplete</v>
      </c>
      <c r="T11" s="42" t="str">
        <f>IF(R11="Test Incomplete",IF(R11&lt;=11,"LOW",IF(R11&gt;=12,"HIGH","")),IF(R11&lt;=11,"LOW",IF(S11&gt;=12,"HIGH","")))</f>
        <v>HIGH</v>
      </c>
      <c r="U11" s="58" t="str">
        <f t="shared" si="0"/>
        <v>Interpersonal Relationship</v>
      </c>
      <c r="V11" s="58" t="e">
        <f t="shared" si="1"/>
        <v>#VALUE!</v>
      </c>
      <c r="W11" s="1"/>
      <c r="AU11" s="141" t="str">
        <f t="shared" si="2"/>
        <v>Interpersonal Relationship</v>
      </c>
      <c r="AV11" s="141" t="str">
        <f t="shared" si="3"/>
        <v>Test Incomplete</v>
      </c>
      <c r="AY11" s="154">
        <f t="shared" si="4"/>
        <v>6</v>
      </c>
      <c r="AZ11" s="141">
        <v>9</v>
      </c>
      <c r="BA11" s="141" t="s">
        <v>152</v>
      </c>
      <c r="BB11" s="148" t="s">
        <v>68</v>
      </c>
      <c r="BC11" s="148" t="s">
        <v>65</v>
      </c>
      <c r="BD11" s="154">
        <f>IFERROR(AV13-AV9,0)</f>
        <v>0</v>
      </c>
      <c r="BE11" s="148"/>
      <c r="BF11" s="148"/>
      <c r="BG11" s="148"/>
      <c r="BH11" s="148"/>
      <c r="BI11" s="151"/>
      <c r="BJ11" s="151"/>
      <c r="BK11" s="151"/>
      <c r="BL11" s="151"/>
      <c r="BM11" s="151"/>
      <c r="BN11" s="151"/>
      <c r="BO11" s="154">
        <f t="shared" si="5"/>
        <v>3</v>
      </c>
      <c r="BP11" s="154">
        <f t="shared" si="6"/>
        <v>2</v>
      </c>
      <c r="BQ11" s="154">
        <f t="shared" si="7"/>
        <v>7</v>
      </c>
      <c r="BR11" s="154">
        <f t="shared" si="8"/>
        <v>32700</v>
      </c>
    </row>
    <row r="12" spans="17:70" ht="15" customHeight="1">
      <c r="Q12" s="40" t="s">
        <v>67</v>
      </c>
      <c r="R12" s="41" t="str">
        <f>IF(COUNTIF('Ghyst EI Test'!C3:G50,"x")=48,COUNTIF('Ghyst EI Test'!C24:C26,"x")*5 + COUNTIF('Ghyst EI Test'!D24:D26,"x")*4  + COUNTIF('Ghyst EI Test'!E24:E26,"x")*3 + COUNTIF('Ghyst EI Test'!F24:F26,"x")*2 + COUNTIF('Ghyst EI Test'!G24:G26,"x"),"")</f>
        <v/>
      </c>
      <c r="S12" s="41" t="str">
        <f>IF(COUNTIF('Ghyst EI Re-Test'!C3:G50,"x")=48,COUNTIF('Ghyst EI Re-Test'!C24:C26,"x")*5 + COUNTIF('Ghyst EI Re-Test'!D24:D26,"x")*4  + COUNTIF('Ghyst EI Re-Test'!E24:E26,"x")*3 + COUNTIF('Ghyst EI Re-Test'!F24:F26,"x")*2 + COUNTIF('Ghyst EI Re-Test'!G24:G26,"x"),"")</f>
        <v/>
      </c>
      <c r="T12" s="42" t="str">
        <f>IF(R12="Test Incomplete",IF(R12&lt;=11,"LOW",IF(R12&gt;=12,"HIGH","")),IF(R12&lt;=11,"LOW",IF(S12&gt;=12,"HIGH","")))</f>
        <v>HIGH</v>
      </c>
      <c r="U12" s="58" t="str">
        <f t="shared" si="0"/>
        <v>Empathy</v>
      </c>
      <c r="V12" s="58" t="e">
        <f t="shared" si="1"/>
        <v>#VALUE!</v>
      </c>
      <c r="AU12" s="141" t="str">
        <f t="shared" si="2"/>
        <v>Empathy</v>
      </c>
      <c r="AV12" s="141" t="str">
        <f t="shared" si="3"/>
        <v/>
      </c>
      <c r="AY12" s="154">
        <f t="shared" si="4"/>
        <v>7</v>
      </c>
      <c r="AZ12" s="33">
        <v>10</v>
      </c>
      <c r="BA12" s="33" t="s">
        <v>154</v>
      </c>
      <c r="BB12" s="33" t="s">
        <v>65</v>
      </c>
      <c r="BC12" s="33" t="s">
        <v>68</v>
      </c>
      <c r="BD12" s="149">
        <f>IFERROR(AV9-AV13,0)</f>
        <v>0</v>
      </c>
      <c r="BO12" s="149">
        <f t="shared" si="5"/>
        <v>3</v>
      </c>
      <c r="BP12" s="149">
        <f t="shared" si="6"/>
        <v>2</v>
      </c>
      <c r="BQ12" s="149">
        <f t="shared" si="7"/>
        <v>8</v>
      </c>
      <c r="BR12" s="149">
        <f t="shared" si="8"/>
        <v>32800</v>
      </c>
    </row>
    <row r="13" spans="17:70" ht="15" customHeight="1">
      <c r="Q13" s="40" t="s">
        <v>68</v>
      </c>
      <c r="R13" s="41" t="str">
        <f>IF(COUNTIF('Ghyst EI Test'!C3:G50,"x")=48,COUNTIF('Ghyst EI Test'!C27:C29,"x")*5 + COUNTIF('Ghyst EI Test'!D27:D29,"x")*4  + COUNTIF('Ghyst EI Test'!E27:E29,"x")*3 + COUNTIF('Ghyst EI Test'!F27:F29,"x")*2 + COUNTIF('Ghyst EI Test'!G27:G29,"x"),"Test Incomplete")</f>
        <v>Test Incomplete</v>
      </c>
      <c r="S13" s="41" t="str">
        <f>IF(COUNTIF('Ghyst EI Re-Test'!C3:G50,"x")=48,COUNTIF('Ghyst EI Re-Test'!C27:C29,"x")*5 + COUNTIF('Ghyst EI Re-Test'!D27:D29,"x")*4  + COUNTIF('Ghyst EI Re-Test'!E27:E29,"x")*3 + COUNTIF('Ghyst EI Re-Test'!F27:F29,"x")*2 + COUNTIF('Ghyst EI Re-Test'!G27:G29,"x"),"Test Incomplete")</f>
        <v>Test Incomplete</v>
      </c>
      <c r="T13" s="42" t="str">
        <f>IF(R13="Test Incomplete",IF(R13&lt;=11,"LOW",IF(R13&gt;=12,"HIGH","")),IF(R13&lt;=11,"LOW",IF(S13&gt;=12,"HIGH","")))</f>
        <v>HIGH</v>
      </c>
      <c r="U13" s="58" t="str">
        <f t="shared" si="0"/>
        <v>Social Responsibility</v>
      </c>
      <c r="V13" s="58" t="e">
        <f t="shared" si="1"/>
        <v>#VALUE!</v>
      </c>
      <c r="AU13" s="141" t="str">
        <f t="shared" si="2"/>
        <v>Social Responsibility</v>
      </c>
      <c r="AV13" s="141" t="str">
        <f t="shared" si="3"/>
        <v>Test Incomplete</v>
      </c>
      <c r="AY13" s="154">
        <f t="shared" si="4"/>
        <v>5</v>
      </c>
      <c r="AZ13" s="141">
        <v>11</v>
      </c>
      <c r="BA13" s="141" t="s">
        <v>155</v>
      </c>
      <c r="BB13" s="148" t="s">
        <v>72</v>
      </c>
      <c r="BC13" s="148" t="s">
        <v>71</v>
      </c>
      <c r="BD13" s="154">
        <f>IFERROR(AV19-AV17,0)</f>
        <v>0</v>
      </c>
      <c r="BE13" s="148"/>
      <c r="BF13" s="148"/>
      <c r="BG13" s="148"/>
      <c r="BH13" s="148"/>
      <c r="BI13" s="151"/>
      <c r="BJ13" s="151"/>
      <c r="BK13" s="151"/>
      <c r="BL13" s="151"/>
      <c r="BM13" s="151"/>
      <c r="BN13" s="151"/>
      <c r="BO13" s="154">
        <f t="shared" si="5"/>
        <v>3</v>
      </c>
      <c r="BP13" s="154">
        <f t="shared" si="6"/>
        <v>2</v>
      </c>
      <c r="BQ13" s="154">
        <f t="shared" si="7"/>
        <v>6</v>
      </c>
      <c r="BR13" s="154">
        <f t="shared" si="8"/>
        <v>32600</v>
      </c>
    </row>
    <row r="14" spans="17:70" ht="15" customHeight="1">
      <c r="Q14" s="214" t="s">
        <v>57</v>
      </c>
      <c r="R14" s="215"/>
      <c r="S14" s="215"/>
      <c r="T14" s="216"/>
      <c r="U14" s="58" t="str">
        <f t="shared" si="0"/>
        <v>DECISION MAKING</v>
      </c>
      <c r="V14" s="58">
        <f t="shared" si="1"/>
        <v>0</v>
      </c>
      <c r="AU14" s="141" t="str">
        <f t="shared" si="2"/>
        <v>DECISION MAKING</v>
      </c>
      <c r="AV14" s="141">
        <f t="shared" si="3"/>
        <v>0</v>
      </c>
    </row>
    <row r="15" spans="17:70" ht="15" customHeight="1">
      <c r="Q15" s="40" t="s">
        <v>69</v>
      </c>
      <c r="R15" s="41" t="str">
        <f>IF(COUNTIF('Ghyst EI Test'!C3:G50,"x")=48,COUNTIF('Ghyst EI Test'!C30:C32,"x")*5 + COUNTIF('Ghyst EI Test'!D30:D32,"x")*4  + COUNTIF('Ghyst EI Test'!E30:E32,"x")*3 + COUNTIF('Ghyst EI Test'!F30:F32,"x")*2 + COUNTIF('Ghyst EI Test'!G30:G32,"x"),"Test Incomplete")</f>
        <v>Test Incomplete</v>
      </c>
      <c r="S15" s="41" t="str">
        <f>IF(COUNTIF('Ghyst EI Re-Test'!C3:G50,"x")=48,COUNTIF('Ghyst EI Re-Test'!C30:C32,"x")*5 + COUNTIF('Ghyst EI Re-Test'!D30:D32,"x")*4  + COUNTIF('Ghyst EI Re-Test'!E30:E32,"x")*3 + COUNTIF('Ghyst EI Re-Test'!F30:F32,"x")*2 + COUNTIF('Ghyst EI Re-Test'!G30:G32,"x"),"Test Incomplete")</f>
        <v>Test Incomplete</v>
      </c>
      <c r="T15" s="42" t="str">
        <f>IF(R15="Test Incomplete",IF(R15&lt;=11,"LOW",IF(R15&gt;=12,"HIGH","")),IF(R15&lt;=11,"LOW",IF(S15&gt;=12,"HIGH","")))</f>
        <v>HIGH</v>
      </c>
      <c r="U15" s="58" t="str">
        <f t="shared" si="0"/>
        <v>Problem Solving</v>
      </c>
      <c r="V15" s="58" t="e">
        <f t="shared" si="1"/>
        <v>#VALUE!</v>
      </c>
      <c r="W15" s="1"/>
      <c r="AU15" s="141" t="str">
        <f t="shared" si="2"/>
        <v>Problem Solving</v>
      </c>
      <c r="AV15" s="141" t="str">
        <f t="shared" si="3"/>
        <v>Test Incomplete</v>
      </c>
    </row>
    <row r="16" spans="17:70" ht="15" customHeight="1">
      <c r="Q16" s="40" t="s">
        <v>70</v>
      </c>
      <c r="R16" s="41" t="str">
        <f>IF(COUNTIF('Ghyst EI Test'!C3:G50,"x")=48,COUNTIF('Ghyst EI Test'!C33:C35,"x")*5 + COUNTIF('Ghyst EI Test'!D33:D35,"x")*4  + COUNTIF('Ghyst EI Test'!E33:E35,"x")*3 + COUNTIF('Ghyst EI Test'!F33:F35,"x")*2 + COUNTIF('Ghyst EI Test'!G33:G35,"x"),"Test Incomplete")</f>
        <v>Test Incomplete</v>
      </c>
      <c r="S16" s="41" t="str">
        <f>IF(COUNTIF('Ghyst EI Re-Test'!C3:G50,"x")=48,COUNTIF('Ghyst EI Re-Test'!C33:C35,"x")*5 + COUNTIF('Ghyst EI Re-Test'!D33:D35,"x")*4  + COUNTIF('Ghyst EI Re-Test'!E33:E35,"x")*3 + COUNTIF('Ghyst EI Re-Test'!F33:F35,"x")*2 + COUNTIF('Ghyst EI Re-Test'!G33:G35,"x"),"Test Incomplete")</f>
        <v>Test Incomplete</v>
      </c>
      <c r="T16" s="42" t="str">
        <f>IF(R16="Test Incomplete",IF(R16&lt;=11,"LOW",IF(R16&gt;=12,"HIGH","")),IF(R16&lt;=11,"LOW",IF(S16&gt;=12,"HIGH","")))</f>
        <v>HIGH</v>
      </c>
      <c r="U16" s="58" t="str">
        <f t="shared" si="0"/>
        <v>Reality Testing</v>
      </c>
      <c r="V16" s="58" t="e">
        <f t="shared" si="1"/>
        <v>#VALUE!</v>
      </c>
      <c r="AU16" s="141" t="str">
        <f t="shared" si="2"/>
        <v>Reality Testing</v>
      </c>
      <c r="AV16" s="141" t="str">
        <f t="shared" si="3"/>
        <v>Test Incomplete</v>
      </c>
      <c r="BA16" s="141" t="s">
        <v>134</v>
      </c>
      <c r="BB16" s="33" t="s">
        <v>345</v>
      </c>
      <c r="BD16" s="149">
        <f>BD3</f>
        <v>15</v>
      </c>
      <c r="BE16" s="33">
        <f>RANK(BD16,$BD$16:$BD$18)</f>
        <v>1</v>
      </c>
    </row>
    <row r="17" spans="17:57" ht="15" customHeight="1">
      <c r="Q17" s="40" t="s">
        <v>71</v>
      </c>
      <c r="R17" s="41" t="str">
        <f>IF(COUNTIF('Ghyst EI Test'!C3:G50,"x")=48,COUNTIF('Ghyst EI Test'!C36:C38,"x")*5 + COUNTIF('Ghyst EI Test'!D36:D38,"x")*4  + COUNTIF('Ghyst EI Test'!E36:E38,"x")*3 + COUNTIF('Ghyst EI Test'!F36:F38,"x")*2 + COUNTIF('Ghyst EI Test'!G36:G38,"x"),"Test Incomplete")</f>
        <v>Test Incomplete</v>
      </c>
      <c r="S17" s="41" t="str">
        <f>IF(COUNTIF('Ghyst EI Re-Test'!C3:G50,"x")=48,COUNTIF('Ghyst EI Re-Test'!C36:C38,"x")*5 + COUNTIF('Ghyst EI Re-Test'!D36:D38,"x")*4  + COUNTIF('Ghyst EI Re-Test'!E36:E38,"x")*3 + COUNTIF('Ghyst EI Re-Test'!F36:F38,"x")*2 + COUNTIF('Ghyst EI Re-Test'!G36:G38,"x"),"Test Incomplete")</f>
        <v>Test Incomplete</v>
      </c>
      <c r="T17" s="42" t="str">
        <f>IF(R17="Test Incomplete",IF(R17&lt;=11,"LOW",IF(R17&gt;=12,"HIGH","")),IF(R17&lt;=11,"LOW",IF(S17&gt;=12,"HIGH","")))</f>
        <v>HIGH</v>
      </c>
      <c r="U17" s="58" t="str">
        <f t="shared" si="0"/>
        <v>Impulse Control</v>
      </c>
      <c r="V17" s="58" t="e">
        <f t="shared" si="1"/>
        <v>#VALUE!</v>
      </c>
      <c r="AU17" s="141" t="str">
        <f t="shared" si="2"/>
        <v>Impulse Control</v>
      </c>
      <c r="AV17" s="141" t="str">
        <f t="shared" si="3"/>
        <v>Test Incomplete</v>
      </c>
      <c r="BA17" s="33" t="s">
        <v>137</v>
      </c>
      <c r="BD17" s="149">
        <f>BD4</f>
        <v>15</v>
      </c>
      <c r="BE17" s="33">
        <f t="shared" ref="BE17:BE18" si="9">RANK(BD17,$BD$16:$BD$18)</f>
        <v>1</v>
      </c>
    </row>
    <row r="18" spans="17:57" ht="15" customHeight="1">
      <c r="Q18" s="214" t="s">
        <v>58</v>
      </c>
      <c r="R18" s="215"/>
      <c r="S18" s="215"/>
      <c r="T18" s="216"/>
      <c r="U18" s="58" t="str">
        <f t="shared" si="0"/>
        <v>STRESS MANAGEMENT</v>
      </c>
      <c r="V18" s="58">
        <f t="shared" si="1"/>
        <v>0</v>
      </c>
      <c r="AU18" s="141" t="str">
        <f t="shared" si="2"/>
        <v>STRESS MANAGEMENT</v>
      </c>
      <c r="AV18" s="141">
        <f t="shared" si="3"/>
        <v>0</v>
      </c>
      <c r="BA18" s="141" t="s">
        <v>145</v>
      </c>
      <c r="BD18" s="149">
        <f>BD7</f>
        <v>0</v>
      </c>
      <c r="BE18" s="33">
        <f t="shared" si="9"/>
        <v>3</v>
      </c>
    </row>
    <row r="19" spans="17:57" ht="15" customHeight="1">
      <c r="Q19" s="40" t="s">
        <v>72</v>
      </c>
      <c r="R19" s="41" t="str">
        <f>IF(COUNTIF('Ghyst EI Test'!C3:G50,"x")=48,COUNTIF('Ghyst EI Test'!C39:C41,"x")*5 + COUNTIF('Ghyst EI Test'!D39:D41,"x")*4  + COUNTIF('Ghyst EI Test'!E39:E41,"x")*3 + COUNTIF('Ghyst EI Test'!F39:F41,"x")*2 + COUNTIF('Ghyst EI Test'!G39:G41,"x"),"Test Incomplete")</f>
        <v>Test Incomplete</v>
      </c>
      <c r="S19" s="41" t="str">
        <f>IF(COUNTIF('Ghyst EI Re-Test'!C3:G50,"x")=48,COUNTIF('Ghyst EI Re-Test'!C39:C41,"x")*5 + COUNTIF('Ghyst EI Re-Test'!D39:D41,"x")*4  + COUNTIF('Ghyst EI Re-Test'!E39:E41,"x")*3 + COUNTIF('Ghyst EI Re-Test'!F39:F41,"x")*2 + COUNTIF('Ghyst EI Re-Test'!G39:G41,"x"),"Test Incomplete")</f>
        <v>Test Incomplete</v>
      </c>
      <c r="T19" s="42" t="str">
        <f>IF(R19="Test Incomplete",IF(R19&lt;=11,"LOW",IF(R19&gt;=12,"HIGH","")),IF(R19&lt;=11,"LOW",IF(S19&gt;=12,"HIGH","")))</f>
        <v>HIGH</v>
      </c>
      <c r="U19" s="58" t="str">
        <f t="shared" si="0"/>
        <v>Flexibility</v>
      </c>
      <c r="V19" s="58" t="e">
        <f t="shared" si="1"/>
        <v>#VALUE!</v>
      </c>
      <c r="W19" s="1"/>
      <c r="AU19" s="141" t="str">
        <f t="shared" si="2"/>
        <v>Flexibility</v>
      </c>
      <c r="AV19" s="141" t="str">
        <f t="shared" si="3"/>
        <v>Test Incomplete</v>
      </c>
    </row>
    <row r="20" spans="17:57" ht="15" customHeight="1">
      <c r="Q20" s="40" t="s">
        <v>73</v>
      </c>
      <c r="R20" s="41" t="str">
        <f>IF(COUNTIF('Ghyst EI Test'!C3:G50,"x")=48,COUNTIF('Ghyst EI Test'!C42:C44,"x")*5 + COUNTIF('Ghyst EI Test'!D42:D44,"x")*4  + COUNTIF('Ghyst EI Test'!E42:E44,"x")*3 + COUNTIF('Ghyst EI Test'!F42:F44,"x")*2 + COUNTIF('Ghyst EI Test'!G42:G44,"x"),"Test Incomplete")</f>
        <v>Test Incomplete</v>
      </c>
      <c r="S20" s="41" t="str">
        <f>IF(COUNTIF('Ghyst EI Re-Test'!C3:G50,"x")=48,COUNTIF('Ghyst EI Re-Test'!C42:C44,"x")*5 + COUNTIF('Ghyst EI Re-Test'!D42:D44,"x")*4  + COUNTIF('Ghyst EI Re-Test'!E42:E44,"x")*3 + COUNTIF('Ghyst EI Re-Test'!F42:F44,"x")*2 + COUNTIF('Ghyst EI Re-Test'!G42:G44,"x"),"Test Incomplete")</f>
        <v>Test Incomplete</v>
      </c>
      <c r="T20" s="42" t="str">
        <f>IF(R20="Test Incomplete",IF(R20&lt;=11,"LOW",IF(R20&gt;=12,"HIGH","")),IF(R20&lt;=11,"LOW",IF(S20&gt;=12,"HIGH","")))</f>
        <v>HIGH</v>
      </c>
      <c r="U20" s="58" t="str">
        <f t="shared" si="0"/>
        <v>Stress Tolerance</v>
      </c>
      <c r="V20" s="58" t="e">
        <f t="shared" si="1"/>
        <v>#VALUE!</v>
      </c>
      <c r="AU20" s="141" t="str">
        <f t="shared" si="2"/>
        <v>Stress Tolerance</v>
      </c>
      <c r="AV20" s="141" t="str">
        <f t="shared" si="3"/>
        <v>Test Incomplete</v>
      </c>
    </row>
    <row r="21" spans="17:57" ht="15" customHeight="1">
      <c r="Q21" s="40" t="s">
        <v>74</v>
      </c>
      <c r="R21" s="41" t="str">
        <f>IF(COUNTIF('Ghyst EI Test'!C3:G50,"x")=48,COUNTIF('Ghyst EI Test'!C45:C47,"x")*5 + COUNTIF('Ghyst EI Test'!D45:D47,"x")*4  + COUNTIF('Ghyst EI Test'!E45:E47,"x")*3 + COUNTIF('Ghyst EI Test'!F45:F47,"x")*2 + COUNTIF('Ghyst EI Test'!G45:G47,"x"),"Test Incomplete")</f>
        <v>Test Incomplete</v>
      </c>
      <c r="S21" s="41" t="str">
        <f>IF(COUNTIF('Ghyst EI Re-Test'!C3:G50,"x")=48,COUNTIF('Ghyst EI Re-Test'!C45:C47,"x")*5 + COUNTIF('Ghyst EI Re-Test'!D45:D47,"x")*4  + COUNTIF('Ghyst EI Re-Test'!E45:E47,"x")*3 + COUNTIF('Ghyst EI Re-Test'!F45:F47,"x")*2 + COUNTIF('Ghyst EI Re-Test'!G45:G47,"x"),"Test Incomplete")</f>
        <v>Test Incomplete</v>
      </c>
      <c r="T21" s="42" t="str">
        <f>IF(R21="Test Incomplete",IF(R21&lt;=11,"LOW",IF(R21&gt;=12,"HIGH","")),IF(R21&lt;=11,"LOW",IF(S21&gt;=12,"HIGH","")))</f>
        <v>HIGH</v>
      </c>
      <c r="U21" s="58" t="str">
        <f t="shared" si="0"/>
        <v>Optimism</v>
      </c>
      <c r="V21" s="58" t="e">
        <f t="shared" si="1"/>
        <v>#VALUE!</v>
      </c>
      <c r="AU21" s="141" t="str">
        <f t="shared" si="2"/>
        <v>Optimism</v>
      </c>
      <c r="AV21" s="141" t="str">
        <f t="shared" si="3"/>
        <v>Test Incomplete</v>
      </c>
      <c r="BA21" s="141" t="s">
        <v>134</v>
      </c>
      <c r="BB21" s="33" t="s">
        <v>346</v>
      </c>
      <c r="BD21" s="33">
        <v>1</v>
      </c>
    </row>
    <row r="22" spans="17:57" ht="15" customHeight="1">
      <c r="Q22" s="214" t="s">
        <v>59</v>
      </c>
      <c r="R22" s="215"/>
      <c r="S22" s="215"/>
      <c r="T22" s="216"/>
      <c r="U22" s="58" t="str">
        <f t="shared" si="0"/>
        <v>WELL BEING INDICATOR</v>
      </c>
      <c r="V22" s="58">
        <f t="shared" si="1"/>
        <v>0</v>
      </c>
      <c r="AU22" s="141" t="str">
        <f t="shared" si="2"/>
        <v>WELL BEING INDICATOR</v>
      </c>
      <c r="AV22" s="141">
        <f t="shared" si="3"/>
        <v>0</v>
      </c>
      <c r="BA22" s="33" t="s">
        <v>137</v>
      </c>
      <c r="BD22" s="33">
        <v>2</v>
      </c>
    </row>
    <row r="23" spans="17:57" ht="15" customHeight="1" thickBot="1">
      <c r="Q23" s="43" t="s">
        <v>75</v>
      </c>
      <c r="R23" s="44" t="str">
        <f>IF(COUNTIF('Ghyst EI Test'!C3:G50,"x")=48,COUNTIF('Ghyst EI Test'!C48:C50,"x")*5 + COUNTIF('Ghyst EI Test'!D48:D50,"x")*4  + COUNTIF('Ghyst EI Test'!E48:E50,"x")*3 + COUNTIF('Ghyst EI Test'!F48:F50,"x")*2 + COUNTIF('Ghyst EI Test'!G48:G50,"x"),"Test Incomplete")</f>
        <v>Test Incomplete</v>
      </c>
      <c r="S23" s="44" t="str">
        <f>IF(COUNTIF('Ghyst EI Re-Test'!C3:G50,"x")=48,COUNTIF('Ghyst EI Re-Test'!C48:C50,"x")*5 + COUNTIF('Ghyst EI Re-Test'!D48:D50,"x")*4  + COUNTIF('Ghyst EI Re-Test'!E48:E50,"x")*3 + COUNTIF('Ghyst EI Re-Test'!F48:F50,"x")*2 + COUNTIF('Ghyst EI Re-Test'!G48:G50,"x"),"Test Incomplete")</f>
        <v>Test Incomplete</v>
      </c>
      <c r="T23" s="45" t="str">
        <f>IF(R23="Test Incomplete",IF(R23&lt;=11,"LOW",IF(R23&gt;=12,"HIGH","")),IF(R23&lt;=11,"LOW",IF(S23&gt;=12,"HIGH","")))</f>
        <v>HIGH</v>
      </c>
      <c r="U23" s="58" t="str">
        <f t="shared" si="0"/>
        <v>Happiness</v>
      </c>
      <c r="V23" s="58" t="e">
        <f t="shared" si="1"/>
        <v>#VALUE!</v>
      </c>
      <c r="W23" s="1"/>
      <c r="AU23" s="141" t="str">
        <f t="shared" si="2"/>
        <v>Happiness</v>
      </c>
      <c r="AV23" s="141" t="str">
        <f t="shared" si="3"/>
        <v>Test Incomplete</v>
      </c>
      <c r="BA23" s="141" t="s">
        <v>145</v>
      </c>
      <c r="BD23" s="33">
        <v>3</v>
      </c>
    </row>
    <row r="24" spans="17:57" ht="15" customHeight="1">
      <c r="BA24" s="33" t="s">
        <v>139</v>
      </c>
      <c r="BD24" s="33">
        <v>4</v>
      </c>
    </row>
    <row r="25" spans="17:57" ht="15" customHeight="1">
      <c r="Q25" s="159" t="s">
        <v>301</v>
      </c>
      <c r="U25" s="33"/>
      <c r="X25" s="161" t="s">
        <v>304</v>
      </c>
      <c r="AA25" s="33"/>
      <c r="AB25" s="33"/>
      <c r="BA25" s="141" t="s">
        <v>142</v>
      </c>
      <c r="BD25" s="33">
        <v>5</v>
      </c>
    </row>
    <row r="26" spans="17:57" ht="15" customHeight="1">
      <c r="Q26" s="220" t="str">
        <f>HYPERLINK("#'Interpretive Guidelines'!A"&amp;'Ghyst EI Test Results'!AY42,'Ghyst EI Test Results'!BA42)</f>
        <v>ALPHA PROFILE:</v>
      </c>
      <c r="R26" s="221"/>
      <c r="S26" s="221"/>
      <c r="T26" s="155">
        <v>1</v>
      </c>
      <c r="X26" s="220" t="str">
        <f>HYPERLINK("#'Interpretive Guidelines'!A"&amp;AY42,BA42)</f>
        <v>ALPHA PROFILE:</v>
      </c>
      <c r="Y26" s="221"/>
      <c r="Z26" s="221"/>
      <c r="AA26" s="155">
        <v>1</v>
      </c>
      <c r="BA26" s="33" t="s">
        <v>155</v>
      </c>
      <c r="BD26" s="33">
        <v>6</v>
      </c>
    </row>
    <row r="27" spans="17:57" ht="15" customHeight="1">
      <c r="Q27" s="208" t="str">
        <f>HYPERLINK("#'Interpretive Guidelines'!A"&amp;'Ghyst EI Test Results'!AY43,'Ghyst EI Test Results'!BA43)</f>
        <v>SELF-SACRIFICE PROFILE:</v>
      </c>
      <c r="R27" s="209"/>
      <c r="S27" s="209"/>
      <c r="T27" s="156">
        <v>2</v>
      </c>
      <c r="X27" s="208" t="str">
        <f t="shared" ref="X27:X36" si="10">HYPERLINK("#'Interpretive Guidelines'!A"&amp;AY43,BA43)</f>
        <v>SELF-SACRIFICE PROFILE:</v>
      </c>
      <c r="Y27" s="209"/>
      <c r="Z27" s="209"/>
      <c r="AA27" s="156">
        <v>2</v>
      </c>
      <c r="BA27" s="141" t="s">
        <v>152</v>
      </c>
      <c r="BD27" s="33">
        <v>7</v>
      </c>
    </row>
    <row r="28" spans="17:57" ht="15" customHeight="1">
      <c r="Q28" s="208" t="str">
        <f>HYPERLINK("#'Interpretive Guidelines'!A"&amp;'Ghyst EI Test Results'!AY44,'Ghyst EI Test Results'!BA44)</f>
        <v>CONTROLLER /PUPPET MASTER/PERFECTIONIST PROFILE:</v>
      </c>
      <c r="R28" s="209"/>
      <c r="S28" s="209"/>
      <c r="T28" s="156">
        <v>3</v>
      </c>
      <c r="X28" s="208" t="str">
        <f t="shared" si="10"/>
        <v>CONTROLLER /PUPPET MASTER/PERFECTIONIST PROFILE:</v>
      </c>
      <c r="Y28" s="209"/>
      <c r="Z28" s="209"/>
      <c r="AA28" s="156">
        <v>3</v>
      </c>
      <c r="BA28" s="33" t="s">
        <v>154</v>
      </c>
      <c r="BD28" s="33">
        <v>8</v>
      </c>
    </row>
    <row r="29" spans="17:57" ht="15" customHeight="1">
      <c r="Q29" s="208" t="str">
        <f>HYPERLINK("#'Interpretive Guidelines'!A"&amp;'Ghyst EI Test Results'!AY45,'Ghyst EI Test Results'!BA45)</f>
        <v>ANGER, FRUSTRATION, IMPATIENCE PROFILE:</v>
      </c>
      <c r="R29" s="209"/>
      <c r="S29" s="209"/>
      <c r="T29" s="156">
        <v>4</v>
      </c>
      <c r="X29" s="208" t="str">
        <f t="shared" si="10"/>
        <v>ANGER, FRUSTRATION, IMPATIENCE PROFILE:</v>
      </c>
      <c r="Y29" s="209"/>
      <c r="Z29" s="209"/>
      <c r="AA29" s="156">
        <v>4</v>
      </c>
      <c r="BA29" s="141" t="s">
        <v>148</v>
      </c>
      <c r="BD29" s="33">
        <v>9</v>
      </c>
    </row>
    <row r="30" spans="17:57" ht="15" customHeight="1">
      <c r="Q30" s="208" t="str">
        <f>HYPERLINK("#'Interpretive Guidelines'!A"&amp;'Ghyst EI Test Results'!AY46,'Ghyst EI Test Results'!BA46)</f>
        <v>CHASES SHINY OBJECTS PROFILE:</v>
      </c>
      <c r="R30" s="209"/>
      <c r="S30" s="209"/>
      <c r="T30" s="156">
        <v>5</v>
      </c>
      <c r="X30" s="208" t="str">
        <f t="shared" si="10"/>
        <v>CHASES SHINY OBJECTS PROFILE:</v>
      </c>
      <c r="Y30" s="209"/>
      <c r="Z30" s="209"/>
      <c r="AA30" s="156">
        <v>5</v>
      </c>
      <c r="BA30" s="33" t="s">
        <v>290</v>
      </c>
      <c r="BD30" s="33">
        <v>10</v>
      </c>
    </row>
    <row r="31" spans="17:57" ht="15" customHeight="1">
      <c r="Q31" s="208" t="str">
        <f>HYPERLINK("#'Interpretive Guidelines'!A"&amp;'Ghyst EI Test Results'!AY47,'Ghyst EI Test Results'!BA47)</f>
        <v xml:space="preserve">TEAM PLAYER PROFILE: </v>
      </c>
      <c r="R31" s="209"/>
      <c r="S31" s="209"/>
      <c r="T31" s="156">
        <v>6</v>
      </c>
      <c r="X31" s="208" t="str">
        <f t="shared" si="10"/>
        <v xml:space="preserve">TEAM PLAYER PROFILE: </v>
      </c>
      <c r="Y31" s="209"/>
      <c r="Z31" s="209"/>
      <c r="AA31" s="156">
        <v>6</v>
      </c>
      <c r="BA31" s="141" t="s">
        <v>291</v>
      </c>
      <c r="BD31" s="33">
        <v>11</v>
      </c>
    </row>
    <row r="32" spans="17:57" ht="15" customHeight="1">
      <c r="Q32" s="208" t="str">
        <f>HYPERLINK("#'Interpretive Guidelines'!A"&amp;'Ghyst EI Test Results'!AY48,'Ghyst EI Test Results'!BA48)</f>
        <v>THE LONE WOLF PROFILE:</v>
      </c>
      <c r="R32" s="209"/>
      <c r="S32" s="209"/>
      <c r="T32" s="156">
        <v>7</v>
      </c>
      <c r="X32" s="208" t="str">
        <f t="shared" si="10"/>
        <v>THE LONE WOLF PROFILE:</v>
      </c>
      <c r="Y32" s="209"/>
      <c r="Z32" s="209"/>
      <c r="AA32" s="156">
        <v>7</v>
      </c>
    </row>
    <row r="33" spans="1:53" ht="15" customHeight="1">
      <c r="Q33" s="208" t="str">
        <f>HYPERLINK("#'Interpretive Guidelines'!A"&amp;'Ghyst EI Test Results'!AY49,'Ghyst EI Test Results'!BA49)</f>
        <v>CHAOS, REACTIVE MANAGEMENT PROFILE:</v>
      </c>
      <c r="R33" s="209"/>
      <c r="S33" s="209"/>
      <c r="T33" s="156">
        <v>8</v>
      </c>
      <c r="X33" s="208" t="str">
        <f t="shared" si="10"/>
        <v>CHAOS, REACTIVE MANAGEMENT PROFILE:</v>
      </c>
      <c r="Y33" s="209"/>
      <c r="Z33" s="209"/>
      <c r="AA33" s="156">
        <v>8</v>
      </c>
    </row>
    <row r="34" spans="1:53" ht="15" customHeight="1">
      <c r="Q34" s="208" t="str">
        <f>HYPERLINK("#'Interpretive Guidelines'!A"&amp;'Ghyst EI Test Results'!AY50,'Ghyst EI Test Results'!BA50)</f>
        <v>OVERLY OPTIMISTIC PROFILE:  Glass half full</v>
      </c>
      <c r="R34" s="209"/>
      <c r="S34" s="209"/>
      <c r="T34" s="156">
        <v>9</v>
      </c>
      <c r="X34" s="208" t="str">
        <f t="shared" si="10"/>
        <v>OVERLY OPTIMISTIC PROFILE:  Glass half full</v>
      </c>
      <c r="Y34" s="209"/>
      <c r="Z34" s="209"/>
      <c r="AA34" s="156">
        <v>9</v>
      </c>
    </row>
    <row r="35" spans="1:53" ht="15" customHeight="1">
      <c r="Q35" s="208" t="str">
        <f>HYPERLINK("#'Interpretive Guidelines'!A"&amp;'Ghyst EI Test Results'!AY51,'Ghyst EI Test Results'!BA51)</f>
        <v>PESSIMIST OR REALIST PROFILE:  Glass half empty</v>
      </c>
      <c r="R35" s="209"/>
      <c r="S35" s="209"/>
      <c r="T35" s="156">
        <v>10</v>
      </c>
      <c r="X35" s="208" t="str">
        <f t="shared" si="10"/>
        <v>PESSIMIST OR REALIST PROFILE:  Glass half empty</v>
      </c>
      <c r="Y35" s="209"/>
      <c r="Z35" s="209"/>
      <c r="AA35" s="156">
        <v>10</v>
      </c>
    </row>
    <row r="36" spans="1:53" ht="15" customHeight="1">
      <c r="Q36" s="210" t="str">
        <f>HYPERLINK("#'Interpretive Guidelines'!A"&amp;'Ghyst EI Test Results'!AY52,'Ghyst EI Test Results'!BA52)</f>
        <v>BURNOUT PROFILE:</v>
      </c>
      <c r="R36" s="211"/>
      <c r="S36" s="211"/>
      <c r="T36" s="157">
        <v>11</v>
      </c>
      <c r="X36" s="210" t="str">
        <f t="shared" si="10"/>
        <v>BURNOUT PROFILE:</v>
      </c>
      <c r="Y36" s="211"/>
      <c r="Z36" s="211"/>
      <c r="AA36" s="157">
        <v>11</v>
      </c>
    </row>
    <row r="37" spans="1:53">
      <c r="R37" s="158"/>
      <c r="S37" s="158"/>
      <c r="T37" s="158"/>
      <c r="U37" s="158"/>
      <c r="Y37" s="158"/>
      <c r="Z37" s="158"/>
      <c r="AA37" s="158"/>
      <c r="AB37" s="158"/>
    </row>
    <row r="38" spans="1:53" ht="15" customHeight="1">
      <c r="Q38" s="158"/>
      <c r="R38" s="158"/>
      <c r="S38" s="158"/>
      <c r="T38" s="158"/>
      <c r="U38" s="158"/>
      <c r="X38" s="212" t="s">
        <v>300</v>
      </c>
      <c r="Y38" s="212"/>
      <c r="Z38" s="212"/>
      <c r="AA38" s="212"/>
      <c r="AB38" s="158"/>
    </row>
    <row r="39" spans="1:53">
      <c r="A39" s="1"/>
      <c r="Q39" s="158"/>
      <c r="R39" s="158"/>
      <c r="S39" s="158"/>
      <c r="T39" s="158"/>
      <c r="U39" s="158"/>
      <c r="X39" s="212"/>
      <c r="Y39" s="212"/>
      <c r="Z39" s="212"/>
      <c r="AA39" s="212"/>
      <c r="AB39" s="158"/>
    </row>
    <row r="40" spans="1:53">
      <c r="Q40" s="158"/>
      <c r="R40" s="158"/>
      <c r="S40" s="158"/>
      <c r="T40" s="158"/>
      <c r="U40" s="158"/>
      <c r="X40" s="212"/>
      <c r="Y40" s="212"/>
      <c r="Z40" s="212"/>
      <c r="AA40" s="212"/>
      <c r="AB40" s="158"/>
    </row>
    <row r="42" spans="1:53">
      <c r="AY42" s="33">
        <f>MATCH(BA42,'Interpretive Guidelines'!A:A,FALSE)</f>
        <v>134</v>
      </c>
      <c r="AZ42" s="2">
        <v>1</v>
      </c>
      <c r="BA42" s="33" t="str">
        <f>VLOOKUP(AZ42,$AY$2:$BR$13,3,FALSE)</f>
        <v>ALPHA PROFILE:</v>
      </c>
    </row>
    <row r="43" spans="1:53">
      <c r="A43" s="1"/>
      <c r="AY43" s="33">
        <f>MATCH(BA43,'Interpretive Guidelines'!A:A,FALSE)</f>
        <v>164</v>
      </c>
      <c r="AZ43" s="2">
        <v>2</v>
      </c>
      <c r="BA43" s="33" t="str">
        <f t="shared" ref="BA43:BA52" si="11">VLOOKUP(AZ43,$AY$2:$BR$13,3,FALSE)</f>
        <v>SELF-SACRIFICE PROFILE:</v>
      </c>
    </row>
    <row r="44" spans="1:53">
      <c r="AY44" s="33">
        <f>MATCH(BA44,'Interpretive Guidelines'!A:A,FALSE)</f>
        <v>192</v>
      </c>
      <c r="AZ44" s="2">
        <v>3</v>
      </c>
      <c r="BA44" s="33" t="str">
        <f t="shared" si="11"/>
        <v>CONTROLLER /PUPPET MASTER/PERFECTIONIST PROFILE:</v>
      </c>
    </row>
    <row r="45" spans="1:53">
      <c r="AY45" s="33">
        <f>MATCH(BA45,'Interpretive Guidelines'!A:A,FALSE)</f>
        <v>222</v>
      </c>
      <c r="AZ45" s="2">
        <v>4</v>
      </c>
      <c r="BA45" s="33" t="str">
        <f t="shared" si="11"/>
        <v>ANGER, FRUSTRATION, IMPATIENCE PROFILE:</v>
      </c>
    </row>
    <row r="46" spans="1:53">
      <c r="AY46" s="33">
        <f>MATCH(BA46,'Interpretive Guidelines'!A:A,FALSE)</f>
        <v>408</v>
      </c>
      <c r="AZ46" s="2">
        <v>5</v>
      </c>
      <c r="BA46" s="33" t="str">
        <f t="shared" si="11"/>
        <v>CHASES SHINY OBJECTS PROFILE:</v>
      </c>
    </row>
    <row r="47" spans="1:53">
      <c r="A47" s="1"/>
      <c r="AY47" s="33">
        <f>MATCH(BA47,'Interpretive Guidelines'!A:A,FALSE)</f>
        <v>354</v>
      </c>
      <c r="AZ47" s="2">
        <v>6</v>
      </c>
      <c r="BA47" s="33" t="str">
        <f t="shared" si="11"/>
        <v xml:space="preserve">TEAM PLAYER PROFILE: </v>
      </c>
    </row>
    <row r="48" spans="1:53">
      <c r="AY48" s="33">
        <f>MATCH(BA48,'Interpretive Guidelines'!A:A,FALSE)</f>
        <v>380</v>
      </c>
      <c r="AZ48" s="2">
        <v>7</v>
      </c>
      <c r="BA48" s="33" t="str">
        <f t="shared" si="11"/>
        <v>THE LONE WOLF PROFILE:</v>
      </c>
    </row>
    <row r="49" spans="1:53">
      <c r="AY49" s="33">
        <f>MATCH(BA49,'Interpretive Guidelines'!A:A,FALSE)</f>
        <v>278</v>
      </c>
      <c r="AZ49" s="2">
        <v>8</v>
      </c>
      <c r="BA49" s="33" t="str">
        <f t="shared" si="11"/>
        <v>CHAOS, REACTIVE MANAGEMENT PROFILE:</v>
      </c>
    </row>
    <row r="50" spans="1:53">
      <c r="AY50" s="33">
        <f>MATCH(BA50,'Interpretive Guidelines'!A:A,FALSE)</f>
        <v>302</v>
      </c>
      <c r="AZ50" s="2">
        <v>9</v>
      </c>
      <c r="BA50" s="33" t="str">
        <f t="shared" si="11"/>
        <v>OVERLY OPTIMISTIC PROFILE:  Glass half full</v>
      </c>
    </row>
    <row r="51" spans="1:53">
      <c r="A51" s="1"/>
      <c r="AY51" s="33">
        <f>MATCH(BA51,'Interpretive Guidelines'!A:A,FALSE)</f>
        <v>328</v>
      </c>
      <c r="AZ51" s="2">
        <v>10</v>
      </c>
      <c r="BA51" s="33" t="str">
        <f t="shared" si="11"/>
        <v>PESSIMIST OR REALIST PROFILE:  Glass half empty</v>
      </c>
    </row>
    <row r="52" spans="1:53">
      <c r="AY52" s="33">
        <f>MATCH(BA52,'Interpretive Guidelines'!A:A,FALSE)</f>
        <v>248</v>
      </c>
      <c r="AZ52" s="2">
        <v>11</v>
      </c>
      <c r="BA52" s="33" t="str">
        <f t="shared" si="11"/>
        <v>BURNOUT PROFILE:</v>
      </c>
    </row>
    <row r="55" spans="1:53">
      <c r="A55" s="1"/>
    </row>
    <row r="59" spans="1:53">
      <c r="A59" s="1"/>
    </row>
  </sheetData>
  <sheetProtection algorithmName="SHA-512" hashValue="GnMznl3hZdMU6MFozCIpx8i7iDr3ryySgiyee7s2sWjVfvv6qN6qjB32eiHWpW8YFx7CyPCq4CIR7/FbX4V81g==" saltValue="v7H6gzKQRX5lHdSmIlz2Mw==" spinCount="100000" sheet="1" selectLockedCells="1"/>
  <mergeCells count="30">
    <mergeCell ref="Q26:S26"/>
    <mergeCell ref="BB1:BD1"/>
    <mergeCell ref="Q22:T22"/>
    <mergeCell ref="Q2:T2"/>
    <mergeCell ref="Q6:T6"/>
    <mergeCell ref="Q10:T10"/>
    <mergeCell ref="Q14:T14"/>
    <mergeCell ref="Q18:T18"/>
    <mergeCell ref="X26:Z26"/>
    <mergeCell ref="Q27:S27"/>
    <mergeCell ref="Q28:S28"/>
    <mergeCell ref="Q29:S29"/>
    <mergeCell ref="Q30:S30"/>
    <mergeCell ref="Q31:S31"/>
    <mergeCell ref="X38:AA40"/>
    <mergeCell ref="Q32:S32"/>
    <mergeCell ref="Q33:S33"/>
    <mergeCell ref="Q34:S34"/>
    <mergeCell ref="Q35:S35"/>
    <mergeCell ref="Q36:S36"/>
    <mergeCell ref="X32:Z32"/>
    <mergeCell ref="X33:Z33"/>
    <mergeCell ref="X34:Z34"/>
    <mergeCell ref="X35:Z35"/>
    <mergeCell ref="X36:Z36"/>
    <mergeCell ref="X27:Z27"/>
    <mergeCell ref="X28:Z28"/>
    <mergeCell ref="X29:Z29"/>
    <mergeCell ref="X30:Z30"/>
    <mergeCell ref="X31:Z31"/>
  </mergeCells>
  <phoneticPr fontId="12" type="noConversion"/>
  <conditionalFormatting sqref="T26:T36">
    <cfRule type="colorScale" priority="2">
      <colorScale>
        <cfvo type="min"/>
        <cfvo type="percentile" val="50"/>
        <cfvo type="max"/>
        <color rgb="FFF8696B"/>
        <color rgb="FFFFEB84"/>
        <color rgb="FF63BE7B"/>
      </colorScale>
    </cfRule>
  </conditionalFormatting>
  <conditionalFormatting sqref="AA26:AA36">
    <cfRule type="colorScale" priority="1">
      <colorScale>
        <cfvo type="min"/>
        <cfvo type="percentile" val="50"/>
        <cfvo type="max"/>
        <color rgb="FFF8696B"/>
        <color rgb="FFFFEB84"/>
        <color rgb="FF63BE7B"/>
      </colorScale>
    </cfRule>
  </conditionalFormatting>
  <pageMargins left="0.25" right="0.25" top="0.75" bottom="0.75" header="0.3" footer="0.3"/>
  <pageSetup scale="48" fitToWidth="2" orientation="landscape"/>
  <headerFooter>
    <oddFooter>&amp;A</oddFooter>
  </headerFooter>
  <ignoredErrors>
    <ignoredError sqref="X36 Q36 Q26 Q27 Q28 Q29 Q30 Q31 Q32 Q33 Q34 Q35 X26 X27 X28 X29 X30 X31 X32 X33 X34 X35" unlockedFormula="1"/>
    <ignoredError sqref="V3:V23 AB2:AB6" evalError="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474"/>
  <sheetViews>
    <sheetView showGridLines="0" topLeftCell="A67" zoomScale="90" zoomScaleNormal="90" workbookViewId="0">
      <selection activeCell="A69" sqref="A69"/>
    </sheetView>
  </sheetViews>
  <sheetFormatPr baseColWidth="10" defaultColWidth="10.6640625" defaultRowHeight="15"/>
  <cols>
    <col min="1" max="1" width="124.5" customWidth="1"/>
    <col min="26" max="26" width="10.6640625" customWidth="1"/>
    <col min="27" max="27" width="34.5" customWidth="1"/>
  </cols>
  <sheetData>
    <row r="1" spans="1:10" s="33" customFormat="1" ht="26">
      <c r="A1" s="84" t="s">
        <v>126</v>
      </c>
    </row>
    <row r="2" spans="1:10" s="33" customFormat="1"/>
    <row r="3" spans="1:10" s="33" customFormat="1"/>
    <row r="4" spans="1:10" ht="24" customHeight="1">
      <c r="A4" s="106" t="s">
        <v>54</v>
      </c>
      <c r="B4" s="106"/>
      <c r="C4" s="106"/>
      <c r="D4" s="106"/>
      <c r="E4" s="106"/>
      <c r="F4" s="106"/>
      <c r="G4" s="106"/>
      <c r="H4" s="62"/>
      <c r="I4" s="62"/>
      <c r="J4" s="62"/>
    </row>
    <row r="5" spans="1:10" s="102" customFormat="1" ht="30" customHeight="1">
      <c r="A5" s="75" t="s">
        <v>175</v>
      </c>
      <c r="B5" s="75"/>
      <c r="C5" s="75"/>
      <c r="D5" s="75"/>
      <c r="E5" s="75"/>
      <c r="F5" s="75"/>
      <c r="G5" s="75"/>
      <c r="H5" s="75"/>
      <c r="I5" s="75"/>
      <c r="J5" s="75"/>
    </row>
    <row r="6" spans="1:10" s="102" customFormat="1" ht="17">
      <c r="A6" s="91" t="s">
        <v>20</v>
      </c>
      <c r="B6" s="90" t="s">
        <v>20</v>
      </c>
      <c r="C6" s="65"/>
      <c r="D6" s="90"/>
      <c r="E6" s="104"/>
      <c r="F6" s="104"/>
      <c r="G6" s="104"/>
      <c r="H6" s="104"/>
      <c r="I6" s="104"/>
      <c r="J6" s="104"/>
    </row>
    <row r="7" spans="1:10" s="102" customFormat="1" ht="16">
      <c r="A7" s="94"/>
      <c r="B7" s="104"/>
      <c r="C7" s="104"/>
      <c r="D7" s="104"/>
      <c r="E7" s="104"/>
      <c r="F7" s="104"/>
      <c r="G7" s="104"/>
      <c r="H7" s="104"/>
      <c r="I7" s="104"/>
      <c r="J7" s="104"/>
    </row>
    <row r="8" spans="1:10" s="102" customFormat="1" ht="30" customHeight="1">
      <c r="A8" s="75" t="s">
        <v>176</v>
      </c>
      <c r="B8" s="75"/>
      <c r="C8" s="75"/>
      <c r="D8" s="75"/>
      <c r="E8" s="75"/>
      <c r="F8" s="75"/>
      <c r="G8" s="75"/>
      <c r="H8" s="75"/>
      <c r="I8" s="75"/>
      <c r="J8" s="75"/>
    </row>
    <row r="9" spans="1:10" s="102" customFormat="1" ht="17">
      <c r="A9" s="91" t="s">
        <v>20</v>
      </c>
      <c r="B9" s="90" t="s">
        <v>20</v>
      </c>
      <c r="C9" s="65"/>
      <c r="D9" s="90"/>
      <c r="E9" s="104"/>
      <c r="F9" s="104"/>
      <c r="G9" s="104"/>
      <c r="H9" s="104"/>
      <c r="I9" s="104"/>
      <c r="J9" s="104"/>
    </row>
    <row r="10" spans="1:10" s="102" customFormat="1" ht="16">
      <c r="A10" s="94"/>
      <c r="B10" s="104"/>
      <c r="C10" s="104"/>
      <c r="D10" s="104"/>
      <c r="E10" s="104"/>
      <c r="F10" s="104"/>
      <c r="G10" s="104"/>
      <c r="H10" s="104"/>
      <c r="I10" s="104"/>
      <c r="J10" s="104"/>
    </row>
    <row r="11" spans="1:10" s="102" customFormat="1" ht="45" customHeight="1">
      <c r="A11" s="75" t="s">
        <v>177</v>
      </c>
      <c r="B11" s="75"/>
      <c r="C11" s="75"/>
      <c r="D11" s="75"/>
      <c r="E11" s="75"/>
      <c r="F11" s="75"/>
      <c r="G11" s="75"/>
      <c r="H11" s="75"/>
      <c r="I11" s="75"/>
      <c r="J11" s="75"/>
    </row>
    <row r="12" spans="1:10" ht="17">
      <c r="A12" s="63" t="s">
        <v>20</v>
      </c>
      <c r="B12" s="64" t="s">
        <v>20</v>
      </c>
      <c r="C12" s="65"/>
      <c r="D12" s="64"/>
      <c r="E12" s="62"/>
      <c r="F12" s="62"/>
      <c r="G12" s="62"/>
      <c r="H12" s="62"/>
      <c r="I12" s="62"/>
      <c r="J12" s="62"/>
    </row>
    <row r="13" spans="1:10">
      <c r="A13" s="66"/>
      <c r="B13" s="62"/>
      <c r="C13" s="62"/>
      <c r="D13" s="62"/>
      <c r="E13" s="62"/>
      <c r="F13" s="62"/>
      <c r="G13" s="62"/>
      <c r="H13" s="62"/>
      <c r="I13" s="62"/>
      <c r="J13" s="62"/>
    </row>
    <row r="14" spans="1:10" ht="24" customHeight="1">
      <c r="A14" s="106" t="s">
        <v>55</v>
      </c>
      <c r="B14" s="106"/>
      <c r="C14" s="106"/>
      <c r="D14" s="106"/>
      <c r="E14" s="106"/>
      <c r="F14" s="106"/>
      <c r="G14" s="106"/>
      <c r="H14" s="62"/>
      <c r="I14" s="62"/>
      <c r="J14" s="62"/>
    </row>
    <row r="15" spans="1:10" s="102" customFormat="1" ht="15" customHeight="1">
      <c r="A15" s="75" t="s">
        <v>172</v>
      </c>
      <c r="B15" s="75"/>
      <c r="C15" s="75"/>
      <c r="D15" s="75"/>
      <c r="E15" s="75"/>
      <c r="F15" s="75"/>
      <c r="G15" s="75"/>
      <c r="H15" s="75"/>
      <c r="I15" s="75"/>
      <c r="J15" s="75"/>
    </row>
    <row r="16" spans="1:10" s="102" customFormat="1" ht="17">
      <c r="A16" s="91" t="s">
        <v>20</v>
      </c>
      <c r="B16" s="90" t="s">
        <v>20</v>
      </c>
      <c r="C16" s="65"/>
      <c r="D16" s="90"/>
      <c r="E16" s="104"/>
      <c r="F16" s="104"/>
      <c r="G16" s="104"/>
      <c r="H16" s="104"/>
      <c r="I16" s="104"/>
      <c r="J16" s="104"/>
    </row>
    <row r="17" spans="1:10" s="102" customFormat="1" ht="16">
      <c r="A17" s="94"/>
      <c r="B17" s="104"/>
      <c r="C17" s="104"/>
      <c r="D17" s="104"/>
      <c r="E17" s="104"/>
      <c r="F17" s="104"/>
      <c r="G17" s="104"/>
      <c r="H17" s="104"/>
      <c r="I17" s="104"/>
      <c r="J17" s="104"/>
    </row>
    <row r="18" spans="1:10" s="102" customFormat="1" ht="30" customHeight="1">
      <c r="A18" s="75" t="s">
        <v>173</v>
      </c>
      <c r="B18" s="75"/>
      <c r="C18" s="75"/>
      <c r="D18" s="75"/>
      <c r="E18" s="75"/>
      <c r="F18" s="75"/>
      <c r="G18" s="75"/>
      <c r="H18" s="75"/>
      <c r="I18" s="75"/>
      <c r="J18" s="75"/>
    </row>
    <row r="19" spans="1:10" s="102" customFormat="1" ht="17">
      <c r="A19" s="91" t="s">
        <v>20</v>
      </c>
      <c r="B19" s="90" t="s">
        <v>20</v>
      </c>
      <c r="C19" s="65"/>
      <c r="D19" s="90"/>
      <c r="E19" s="104"/>
      <c r="F19" s="104"/>
      <c r="G19" s="104"/>
      <c r="H19" s="104"/>
      <c r="I19" s="104"/>
      <c r="J19" s="104"/>
    </row>
    <row r="20" spans="1:10" s="102" customFormat="1" ht="16">
      <c r="A20" s="94"/>
      <c r="B20" s="104"/>
      <c r="C20" s="104"/>
      <c r="D20" s="104"/>
      <c r="E20" s="104"/>
      <c r="F20" s="104"/>
      <c r="G20" s="104"/>
      <c r="H20" s="104"/>
      <c r="I20" s="104"/>
      <c r="J20" s="104"/>
    </row>
    <row r="21" spans="1:10" s="102" customFormat="1" ht="30" customHeight="1">
      <c r="A21" s="75" t="s">
        <v>174</v>
      </c>
      <c r="B21" s="75"/>
      <c r="C21" s="75"/>
      <c r="D21" s="75"/>
      <c r="E21" s="75"/>
      <c r="F21" s="75"/>
      <c r="G21" s="75"/>
      <c r="H21" s="75"/>
      <c r="I21" s="75"/>
      <c r="J21" s="75"/>
    </row>
    <row r="22" spans="1:10" ht="17">
      <c r="A22" s="63" t="s">
        <v>20</v>
      </c>
      <c r="B22" s="64" t="s">
        <v>20</v>
      </c>
      <c r="C22" s="65"/>
      <c r="D22" s="68"/>
      <c r="E22" s="62"/>
      <c r="F22" s="62"/>
      <c r="G22" s="62"/>
      <c r="H22" s="62"/>
      <c r="I22" s="62"/>
      <c r="J22" s="62"/>
    </row>
    <row r="23" spans="1:10">
      <c r="A23" s="66"/>
      <c r="B23" s="62"/>
      <c r="C23" s="62"/>
      <c r="D23" s="62"/>
      <c r="E23" s="62"/>
      <c r="F23" s="62"/>
      <c r="G23" s="62"/>
      <c r="H23" s="62"/>
      <c r="I23" s="62"/>
      <c r="J23" s="62"/>
    </row>
    <row r="24" spans="1:10" ht="24" customHeight="1">
      <c r="A24" s="106" t="s">
        <v>56</v>
      </c>
      <c r="B24" s="106"/>
      <c r="C24" s="106"/>
      <c r="D24" s="106"/>
      <c r="E24" s="106"/>
      <c r="F24" s="106"/>
      <c r="G24" s="106"/>
      <c r="H24" s="62"/>
      <c r="I24" s="62"/>
      <c r="J24" s="62"/>
    </row>
    <row r="25" spans="1:10" s="102" customFormat="1" ht="30" customHeight="1">
      <c r="A25" s="75" t="s">
        <v>169</v>
      </c>
      <c r="B25" s="75"/>
      <c r="C25" s="75"/>
      <c r="D25" s="75"/>
      <c r="E25" s="75"/>
      <c r="F25" s="75"/>
      <c r="G25" s="75"/>
      <c r="H25" s="75"/>
      <c r="I25" s="75"/>
      <c r="J25" s="75"/>
    </row>
    <row r="26" spans="1:10" s="102" customFormat="1" ht="17">
      <c r="A26" s="91" t="s">
        <v>20</v>
      </c>
      <c r="B26" s="90" t="s">
        <v>20</v>
      </c>
      <c r="C26" s="65"/>
      <c r="D26" s="90"/>
      <c r="E26" s="104"/>
      <c r="F26" s="104"/>
      <c r="G26" s="104"/>
      <c r="H26" s="104"/>
      <c r="I26" s="104"/>
      <c r="J26" s="104"/>
    </row>
    <row r="27" spans="1:10" s="102" customFormat="1" ht="16">
      <c r="A27" s="94"/>
      <c r="B27" s="104"/>
      <c r="C27" s="104"/>
      <c r="D27" s="104"/>
      <c r="E27" s="104"/>
      <c r="F27" s="104"/>
      <c r="G27" s="104"/>
      <c r="H27" s="104"/>
      <c r="I27" s="104"/>
      <c r="J27" s="104"/>
    </row>
    <row r="28" spans="1:10" s="102" customFormat="1" ht="30" customHeight="1">
      <c r="A28" s="75" t="s">
        <v>170</v>
      </c>
      <c r="B28" s="75"/>
      <c r="C28" s="75"/>
      <c r="D28" s="75"/>
      <c r="E28" s="75"/>
      <c r="F28" s="75"/>
      <c r="G28" s="75"/>
      <c r="H28" s="75"/>
      <c r="I28" s="75"/>
      <c r="J28" s="75"/>
    </row>
    <row r="29" spans="1:10" s="102" customFormat="1" ht="17">
      <c r="A29" s="91" t="s">
        <v>20</v>
      </c>
      <c r="B29" s="90"/>
      <c r="C29" s="65" t="s">
        <v>20</v>
      </c>
      <c r="D29" s="90"/>
      <c r="E29" s="104"/>
      <c r="F29" s="104"/>
      <c r="G29" s="104"/>
      <c r="H29" s="104"/>
      <c r="I29" s="104"/>
      <c r="J29" s="104"/>
    </row>
    <row r="30" spans="1:10" s="102" customFormat="1" ht="16">
      <c r="A30" s="94"/>
      <c r="B30" s="104"/>
      <c r="C30" s="104"/>
      <c r="D30" s="104"/>
      <c r="E30" s="104"/>
      <c r="F30" s="104"/>
      <c r="G30" s="104"/>
      <c r="H30" s="104"/>
      <c r="I30" s="104"/>
      <c r="J30" s="104"/>
    </row>
    <row r="31" spans="1:10" s="102" customFormat="1" ht="30" customHeight="1">
      <c r="A31" s="75" t="s">
        <v>171</v>
      </c>
      <c r="B31" s="75"/>
      <c r="C31" s="75"/>
      <c r="D31" s="75"/>
      <c r="E31" s="75"/>
      <c r="F31" s="75"/>
      <c r="G31" s="75"/>
      <c r="H31" s="75"/>
      <c r="I31" s="75"/>
      <c r="J31" s="75"/>
    </row>
    <row r="32" spans="1:10" ht="17">
      <c r="A32" s="63" t="s">
        <v>20</v>
      </c>
      <c r="B32" s="64" t="s">
        <v>20</v>
      </c>
      <c r="C32" s="65"/>
      <c r="D32" s="68"/>
      <c r="E32" s="62"/>
      <c r="F32" s="62"/>
      <c r="G32" s="62"/>
      <c r="H32" s="62"/>
      <c r="I32" s="62"/>
      <c r="J32" s="62"/>
    </row>
    <row r="33" spans="1:10">
      <c r="A33" s="66"/>
      <c r="B33" s="62"/>
      <c r="C33" s="62"/>
      <c r="D33" s="62"/>
      <c r="E33" s="62"/>
      <c r="F33" s="62"/>
      <c r="G33" s="62"/>
      <c r="H33" s="62"/>
      <c r="I33" s="62"/>
      <c r="J33" s="62"/>
    </row>
    <row r="34" spans="1:10" ht="24" customHeight="1">
      <c r="A34" s="106" t="s">
        <v>57</v>
      </c>
      <c r="B34" s="106"/>
      <c r="C34" s="106"/>
      <c r="D34" s="106"/>
      <c r="E34" s="106"/>
      <c r="F34" s="106"/>
      <c r="G34" s="106"/>
      <c r="H34" s="62"/>
      <c r="I34" s="62"/>
      <c r="J34" s="62"/>
    </row>
    <row r="35" spans="1:10" s="102" customFormat="1" ht="30" customHeight="1">
      <c r="A35" s="75" t="s">
        <v>166</v>
      </c>
      <c r="B35" s="75"/>
      <c r="C35" s="75"/>
      <c r="D35" s="75"/>
      <c r="E35" s="75"/>
      <c r="F35" s="75"/>
      <c r="G35" s="75"/>
      <c r="H35" s="75"/>
      <c r="I35" s="75"/>
      <c r="J35" s="75"/>
    </row>
    <row r="36" spans="1:10" s="102" customFormat="1" ht="17">
      <c r="A36" s="91" t="s">
        <v>20</v>
      </c>
      <c r="B36" s="90" t="s">
        <v>20</v>
      </c>
      <c r="C36" s="65"/>
      <c r="D36" s="90"/>
      <c r="E36" s="104"/>
      <c r="F36" s="104"/>
      <c r="G36" s="104"/>
      <c r="H36" s="104"/>
      <c r="I36" s="104"/>
      <c r="J36" s="104"/>
    </row>
    <row r="37" spans="1:10" s="102" customFormat="1" ht="16">
      <c r="A37" s="94"/>
      <c r="B37" s="104"/>
      <c r="C37" s="104"/>
      <c r="D37" s="104"/>
      <c r="E37" s="104"/>
      <c r="F37" s="104"/>
      <c r="G37" s="104"/>
      <c r="H37" s="104"/>
      <c r="I37" s="104"/>
      <c r="J37" s="104"/>
    </row>
    <row r="38" spans="1:10" s="102" customFormat="1" ht="30" customHeight="1">
      <c r="A38" s="75" t="s">
        <v>167</v>
      </c>
      <c r="B38" s="75"/>
      <c r="C38" s="75"/>
      <c r="D38" s="75"/>
      <c r="E38" s="75"/>
      <c r="F38" s="75"/>
      <c r="G38" s="75"/>
      <c r="H38" s="75"/>
      <c r="I38" s="75"/>
      <c r="J38" s="75"/>
    </row>
    <row r="39" spans="1:10" s="102" customFormat="1" ht="17">
      <c r="A39" s="91" t="s">
        <v>20</v>
      </c>
      <c r="B39" s="90" t="s">
        <v>20</v>
      </c>
      <c r="C39" s="65"/>
      <c r="D39" s="90"/>
      <c r="E39" s="104"/>
      <c r="F39" s="104"/>
      <c r="G39" s="104"/>
      <c r="H39" s="104"/>
      <c r="I39" s="104"/>
      <c r="J39" s="104"/>
    </row>
    <row r="40" spans="1:10" s="102" customFormat="1" ht="16">
      <c r="A40" s="94"/>
      <c r="B40" s="104"/>
      <c r="C40" s="104"/>
      <c r="D40" s="104"/>
      <c r="E40" s="104"/>
      <c r="F40" s="104"/>
      <c r="G40" s="104"/>
      <c r="H40" s="104"/>
      <c r="I40" s="104"/>
      <c r="J40" s="104"/>
    </row>
    <row r="41" spans="1:10" s="102" customFormat="1" ht="30" customHeight="1">
      <c r="A41" s="75" t="s">
        <v>168</v>
      </c>
      <c r="B41" s="75"/>
      <c r="C41" s="75"/>
      <c r="D41" s="75"/>
      <c r="E41" s="75"/>
      <c r="F41" s="75"/>
      <c r="G41" s="75"/>
      <c r="H41" s="75"/>
      <c r="I41" s="75"/>
      <c r="J41" s="75"/>
    </row>
    <row r="42" spans="1:10" ht="17">
      <c r="A42" s="63" t="s">
        <v>20</v>
      </c>
      <c r="B42" s="64" t="s">
        <v>20</v>
      </c>
      <c r="C42" s="65"/>
      <c r="D42" s="68"/>
      <c r="E42" s="62"/>
      <c r="F42" s="62"/>
      <c r="G42" s="62"/>
      <c r="H42" s="62"/>
      <c r="I42" s="62"/>
      <c r="J42" s="62"/>
    </row>
    <row r="43" spans="1:10">
      <c r="A43" s="66"/>
      <c r="B43" s="62"/>
      <c r="C43" s="62"/>
      <c r="D43" s="62"/>
      <c r="E43" s="62"/>
      <c r="F43" s="62"/>
      <c r="G43" s="62"/>
      <c r="H43" s="62"/>
      <c r="I43" s="62"/>
      <c r="J43" s="62"/>
    </row>
    <row r="44" spans="1:10" ht="24" customHeight="1">
      <c r="A44" s="106" t="s">
        <v>58</v>
      </c>
      <c r="B44" s="106"/>
      <c r="C44" s="106"/>
      <c r="D44" s="106"/>
      <c r="E44" s="106"/>
      <c r="F44" s="106"/>
      <c r="G44" s="106"/>
      <c r="H44" s="62"/>
      <c r="I44" s="62"/>
      <c r="J44" s="62"/>
    </row>
    <row r="45" spans="1:10" s="102" customFormat="1" ht="15" customHeight="1">
      <c r="A45" s="75" t="s">
        <v>163</v>
      </c>
      <c r="B45" s="75"/>
      <c r="C45" s="75"/>
      <c r="D45" s="75"/>
      <c r="E45" s="75"/>
      <c r="F45" s="75"/>
      <c r="G45" s="75"/>
      <c r="H45" s="75"/>
      <c r="I45" s="75"/>
      <c r="J45" s="75"/>
    </row>
    <row r="46" spans="1:10" s="102" customFormat="1" ht="17">
      <c r="A46" s="91" t="s">
        <v>20</v>
      </c>
      <c r="B46" s="90" t="s">
        <v>20</v>
      </c>
      <c r="C46" s="65"/>
      <c r="D46" s="90"/>
      <c r="E46" s="104"/>
      <c r="F46" s="104"/>
      <c r="G46" s="104"/>
      <c r="H46" s="104"/>
      <c r="I46" s="104"/>
      <c r="J46" s="104"/>
    </row>
    <row r="47" spans="1:10" s="102" customFormat="1" ht="16">
      <c r="A47" s="94"/>
      <c r="B47" s="104"/>
      <c r="C47" s="104"/>
      <c r="D47" s="104"/>
      <c r="E47" s="104"/>
      <c r="F47" s="104"/>
      <c r="G47" s="104"/>
      <c r="H47" s="104"/>
      <c r="I47" s="104"/>
      <c r="J47" s="104"/>
    </row>
    <row r="48" spans="1:10" s="102" customFormat="1" ht="30" customHeight="1">
      <c r="A48" s="75" t="s">
        <v>164</v>
      </c>
      <c r="B48" s="75"/>
      <c r="C48" s="75"/>
      <c r="D48" s="75"/>
      <c r="E48" s="75"/>
      <c r="F48" s="75"/>
      <c r="G48" s="75"/>
      <c r="H48" s="75"/>
      <c r="I48" s="75"/>
      <c r="J48" s="75"/>
    </row>
    <row r="49" spans="1:10" s="102" customFormat="1" ht="17">
      <c r="A49" s="91" t="s">
        <v>20</v>
      </c>
      <c r="B49" s="90" t="s">
        <v>20</v>
      </c>
      <c r="C49" s="65"/>
      <c r="D49" s="90"/>
      <c r="E49" s="104"/>
      <c r="F49" s="104"/>
      <c r="G49" s="104"/>
      <c r="H49" s="104"/>
      <c r="I49" s="104"/>
      <c r="J49" s="104"/>
    </row>
    <row r="50" spans="1:10" s="102" customFormat="1" ht="16">
      <c r="A50" s="94"/>
      <c r="B50" s="104"/>
      <c r="C50" s="104"/>
      <c r="D50" s="104"/>
      <c r="E50" s="104"/>
      <c r="F50" s="104"/>
      <c r="G50" s="104"/>
      <c r="H50" s="104"/>
      <c r="I50" s="104"/>
      <c r="J50" s="104"/>
    </row>
    <row r="51" spans="1:10" s="102" customFormat="1" ht="30" customHeight="1">
      <c r="A51" s="75" t="s">
        <v>165</v>
      </c>
      <c r="B51" s="75"/>
      <c r="C51" s="75"/>
      <c r="D51" s="75"/>
      <c r="E51" s="75"/>
      <c r="F51" s="75"/>
      <c r="G51" s="75"/>
      <c r="H51" s="75"/>
      <c r="I51" s="75"/>
      <c r="J51" s="75"/>
    </row>
    <row r="52" spans="1:10" ht="17">
      <c r="A52" s="63" t="s">
        <v>20</v>
      </c>
      <c r="B52" s="64" t="s">
        <v>20</v>
      </c>
      <c r="C52" s="65"/>
      <c r="D52" s="68"/>
      <c r="E52" s="62"/>
      <c r="F52" s="62"/>
      <c r="G52" s="62"/>
      <c r="H52" s="62"/>
      <c r="I52" s="62"/>
      <c r="J52" s="62"/>
    </row>
    <row r="53" spans="1:10">
      <c r="A53" s="66"/>
      <c r="B53" s="62"/>
      <c r="C53" s="62"/>
      <c r="D53" s="62"/>
      <c r="E53" s="62"/>
      <c r="F53" s="62"/>
      <c r="G53" s="62"/>
      <c r="H53" s="62"/>
      <c r="I53" s="62"/>
      <c r="J53" s="62"/>
    </row>
    <row r="54" spans="1:10" ht="24" customHeight="1">
      <c r="A54" s="106" t="s">
        <v>59</v>
      </c>
      <c r="B54" s="106"/>
      <c r="C54" s="106"/>
      <c r="D54" s="106"/>
      <c r="E54" s="106"/>
      <c r="F54" s="106"/>
      <c r="G54" s="106"/>
      <c r="H54" s="62"/>
      <c r="I54" s="62"/>
      <c r="J54" s="62"/>
    </row>
    <row r="55" spans="1:10" s="102" customFormat="1" ht="15" customHeight="1">
      <c r="A55" s="75" t="s">
        <v>162</v>
      </c>
      <c r="B55" s="75"/>
      <c r="C55" s="75"/>
      <c r="D55" s="75"/>
      <c r="E55" s="75"/>
      <c r="F55" s="75"/>
      <c r="G55" s="75"/>
      <c r="H55" s="75"/>
      <c r="I55" s="75"/>
      <c r="J55" s="75"/>
    </row>
    <row r="56" spans="1:10" ht="17">
      <c r="A56" s="63" t="s">
        <v>20</v>
      </c>
      <c r="B56" s="64" t="s">
        <v>20</v>
      </c>
      <c r="C56" s="65"/>
      <c r="D56" s="68"/>
      <c r="E56" s="62"/>
      <c r="F56" s="62"/>
      <c r="G56" s="62"/>
      <c r="H56" s="62"/>
      <c r="I56" s="62"/>
      <c r="J56" s="62"/>
    </row>
    <row r="57" spans="1:10" s="109" customFormat="1" ht="16">
      <c r="A57" s="107"/>
      <c r="B57" s="108"/>
      <c r="C57" s="108"/>
      <c r="D57" s="108"/>
      <c r="E57" s="108"/>
      <c r="F57" s="108"/>
      <c r="G57" s="108"/>
      <c r="H57" s="108"/>
      <c r="I57" s="108"/>
      <c r="J57" s="108"/>
    </row>
    <row r="58" spans="1:10" s="33" customFormat="1" ht="26.25" customHeight="1">
      <c r="A58" s="84" t="s">
        <v>127</v>
      </c>
    </row>
    <row r="59" spans="1:10" ht="16">
      <c r="A59" s="73"/>
      <c r="B59" s="74"/>
      <c r="C59" s="74"/>
      <c r="D59" s="74"/>
      <c r="E59" s="74"/>
      <c r="F59" s="74"/>
      <c r="G59" s="74"/>
      <c r="H59" s="74"/>
      <c r="I59" s="74"/>
      <c r="J59" s="74"/>
    </row>
    <row r="60" spans="1:10" ht="100" customHeight="1">
      <c r="A60" s="116" t="s">
        <v>186</v>
      </c>
      <c r="B60" s="73"/>
      <c r="C60" s="73"/>
      <c r="D60" s="73"/>
      <c r="E60" s="73"/>
      <c r="F60" s="73"/>
      <c r="G60" s="73"/>
      <c r="H60" s="73"/>
      <c r="I60" s="73"/>
      <c r="J60" s="73"/>
    </row>
    <row r="61" spans="1:10" ht="16">
      <c r="A61" s="73"/>
      <c r="B61" s="74"/>
      <c r="C61" s="74"/>
      <c r="D61" s="74"/>
      <c r="E61" s="74"/>
      <c r="F61" s="74"/>
      <c r="G61" s="74"/>
      <c r="H61" s="74"/>
      <c r="I61" s="74"/>
      <c r="J61" s="74"/>
    </row>
    <row r="62" spans="1:10" ht="24" customHeight="1">
      <c r="A62" s="106" t="s">
        <v>128</v>
      </c>
      <c r="B62" s="73"/>
      <c r="C62" s="73"/>
      <c r="D62" s="73"/>
      <c r="E62" s="73"/>
      <c r="F62" s="73"/>
      <c r="G62" s="73"/>
      <c r="H62" s="73"/>
      <c r="I62" s="73"/>
      <c r="J62" s="73"/>
    </row>
    <row r="63" spans="1:10" ht="16">
      <c r="A63" s="73"/>
      <c r="B63" s="74"/>
      <c r="C63" s="74"/>
      <c r="D63" s="74"/>
      <c r="E63" s="74"/>
      <c r="F63" s="74"/>
      <c r="G63" s="74"/>
      <c r="H63" s="74"/>
      <c r="I63" s="74"/>
      <c r="J63" s="74"/>
    </row>
    <row r="64" spans="1:10" ht="51.75" customHeight="1">
      <c r="A64" s="117" t="s">
        <v>185</v>
      </c>
      <c r="B64" s="73"/>
      <c r="C64" s="73"/>
      <c r="D64" s="73"/>
      <c r="E64" s="73"/>
      <c r="F64" s="73"/>
      <c r="G64" s="73"/>
      <c r="H64" s="73"/>
      <c r="I64" s="73"/>
      <c r="J64" s="73"/>
    </row>
    <row r="65" spans="1:10" ht="16">
      <c r="A65" s="73"/>
      <c r="B65" s="74"/>
      <c r="C65" s="74"/>
      <c r="D65" s="74"/>
      <c r="E65" s="74"/>
      <c r="F65" s="74"/>
      <c r="G65" s="74"/>
      <c r="H65" s="74"/>
      <c r="I65" s="74"/>
      <c r="J65" s="74"/>
    </row>
    <row r="66" spans="1:10" s="103" customFormat="1" ht="51">
      <c r="A66" s="97" t="s">
        <v>184</v>
      </c>
      <c r="B66" s="97"/>
      <c r="C66" s="97"/>
      <c r="D66" s="97"/>
      <c r="E66" s="97"/>
      <c r="F66" s="97"/>
      <c r="G66" s="97"/>
      <c r="H66" s="97"/>
      <c r="I66" s="97"/>
      <c r="J66" s="97"/>
    </row>
    <row r="67" spans="1:10" s="103" customFormat="1" ht="16">
      <c r="A67" s="97"/>
      <c r="B67" s="97"/>
      <c r="C67" s="97"/>
      <c r="D67" s="97"/>
      <c r="E67" s="97"/>
      <c r="F67" s="97"/>
      <c r="G67" s="97"/>
      <c r="H67" s="97"/>
      <c r="I67" s="97"/>
      <c r="J67" s="97"/>
    </row>
    <row r="68" spans="1:10" s="103" customFormat="1" ht="51.75" customHeight="1">
      <c r="A68" s="117" t="s">
        <v>183</v>
      </c>
      <c r="B68" s="97"/>
      <c r="C68" s="97"/>
      <c r="D68" s="97"/>
      <c r="E68" s="97"/>
      <c r="F68" s="97"/>
      <c r="G68" s="97"/>
      <c r="H68" s="97"/>
      <c r="I68" s="97"/>
      <c r="J68" s="97"/>
    </row>
    <row r="69" spans="1:10" s="103" customFormat="1" ht="16">
      <c r="A69" s="100"/>
      <c r="B69" s="97"/>
      <c r="C69" s="97"/>
      <c r="D69" s="97"/>
      <c r="E69" s="97"/>
      <c r="F69" s="97"/>
      <c r="G69" s="97"/>
      <c r="H69" s="97"/>
      <c r="I69" s="97"/>
      <c r="J69" s="97"/>
    </row>
    <row r="70" spans="1:10" s="33" customFormat="1" ht="24" customHeight="1">
      <c r="A70" s="106" t="s">
        <v>129</v>
      </c>
      <c r="B70" s="73"/>
      <c r="C70" s="73"/>
      <c r="D70" s="73"/>
      <c r="E70" s="73"/>
      <c r="F70" s="73"/>
      <c r="G70" s="73"/>
      <c r="H70" s="73"/>
      <c r="I70" s="73"/>
      <c r="J70" s="73"/>
    </row>
    <row r="71" spans="1:10" s="103" customFormat="1" ht="16">
      <c r="A71" s="99"/>
      <c r="B71" s="101"/>
      <c r="C71" s="101"/>
      <c r="D71" s="101"/>
      <c r="E71" s="101"/>
      <c r="F71" s="101"/>
      <c r="G71" s="101"/>
      <c r="H71" s="101"/>
      <c r="I71" s="101"/>
      <c r="J71" s="101"/>
    </row>
    <row r="72" spans="1:10" s="103" customFormat="1" ht="84" customHeight="1">
      <c r="A72" s="117" t="s">
        <v>161</v>
      </c>
      <c r="B72" s="101"/>
      <c r="C72" s="101"/>
      <c r="D72" s="101"/>
      <c r="E72" s="101"/>
      <c r="F72" s="101"/>
      <c r="G72" s="101"/>
      <c r="H72" s="101"/>
      <c r="I72" s="101"/>
      <c r="J72" s="101"/>
    </row>
    <row r="73" spans="1:10" s="103" customFormat="1" ht="16">
      <c r="A73" s="101"/>
      <c r="B73" s="101"/>
      <c r="C73" s="101"/>
      <c r="D73" s="101"/>
      <c r="E73" s="101"/>
      <c r="F73" s="101"/>
      <c r="G73" s="101"/>
      <c r="H73" s="101"/>
      <c r="I73" s="101"/>
      <c r="J73" s="101"/>
    </row>
    <row r="74" spans="1:10" s="103" customFormat="1" ht="66" customHeight="1">
      <c r="A74" s="117" t="s">
        <v>182</v>
      </c>
      <c r="B74" s="101"/>
      <c r="C74" s="101"/>
      <c r="D74" s="101"/>
      <c r="E74" s="101"/>
      <c r="F74" s="101"/>
      <c r="G74" s="101"/>
      <c r="H74" s="101"/>
      <c r="I74" s="101"/>
      <c r="J74" s="101"/>
    </row>
    <row r="75" spans="1:10" s="33" customFormat="1">
      <c r="A75" s="61"/>
      <c r="B75" s="61"/>
      <c r="C75" s="61"/>
      <c r="D75" s="61"/>
      <c r="E75" s="61"/>
      <c r="F75" s="61"/>
      <c r="G75" s="61"/>
      <c r="H75" s="61"/>
      <c r="I75" s="61"/>
      <c r="J75" s="61"/>
    </row>
    <row r="76" spans="1:10" s="103" customFormat="1" ht="55" customHeight="1">
      <c r="A76" s="122" t="s">
        <v>350</v>
      </c>
      <c r="B76" s="101"/>
      <c r="C76" s="101"/>
      <c r="D76" s="101"/>
      <c r="E76" s="101"/>
      <c r="F76" s="101"/>
      <c r="G76" s="101"/>
      <c r="H76" s="101"/>
      <c r="I76" s="101"/>
      <c r="J76" s="101"/>
    </row>
    <row r="77" spans="1:10">
      <c r="A77" s="61"/>
      <c r="B77" s="61"/>
      <c r="C77" s="61"/>
      <c r="D77" s="61"/>
      <c r="E77" s="61"/>
      <c r="F77" s="61"/>
      <c r="G77" s="61"/>
      <c r="H77" s="61"/>
      <c r="I77" s="61"/>
      <c r="J77" s="61"/>
    </row>
    <row r="78" spans="1:10" s="33" customFormat="1" ht="24" customHeight="1">
      <c r="A78" s="106" t="s">
        <v>130</v>
      </c>
      <c r="B78" s="73"/>
      <c r="C78" s="73"/>
      <c r="D78" s="73"/>
      <c r="E78" s="73"/>
      <c r="F78" s="73"/>
      <c r="G78" s="73"/>
      <c r="H78" s="73"/>
      <c r="I78" s="73"/>
      <c r="J78" s="73"/>
    </row>
    <row r="79" spans="1:10" ht="16">
      <c r="A79" s="85"/>
      <c r="B79" s="85"/>
      <c r="C79" s="85"/>
      <c r="D79" s="85"/>
      <c r="E79" s="85"/>
      <c r="F79" s="85"/>
      <c r="G79" s="85"/>
      <c r="H79" s="85"/>
      <c r="I79" s="85"/>
      <c r="J79" s="85"/>
    </row>
    <row r="80" spans="1:10" ht="52.5" customHeight="1">
      <c r="A80" s="117" t="s">
        <v>157</v>
      </c>
      <c r="B80" s="61"/>
      <c r="C80" s="61"/>
      <c r="D80" s="61"/>
      <c r="E80" s="61"/>
      <c r="F80" s="61"/>
      <c r="G80" s="61"/>
      <c r="H80" s="61"/>
      <c r="I80" s="61"/>
      <c r="J80" s="61"/>
    </row>
    <row r="81" spans="1:10" ht="16">
      <c r="A81" s="92"/>
      <c r="B81" s="92"/>
      <c r="C81" s="92"/>
      <c r="D81" s="92"/>
      <c r="E81" s="92"/>
      <c r="F81" s="92"/>
      <c r="G81" s="92"/>
      <c r="H81" s="92"/>
      <c r="I81" s="92"/>
      <c r="J81" s="92"/>
    </row>
    <row r="82" spans="1:10" ht="51">
      <c r="A82" s="118" t="s">
        <v>181</v>
      </c>
      <c r="B82" s="92"/>
      <c r="C82" s="92"/>
      <c r="D82" s="92"/>
      <c r="E82" s="92"/>
      <c r="F82" s="92"/>
      <c r="G82" s="92"/>
      <c r="H82" s="92"/>
      <c r="I82" s="92"/>
      <c r="J82" s="92"/>
    </row>
    <row r="83" spans="1:10" ht="16">
      <c r="A83" s="70"/>
      <c r="B83" s="61"/>
      <c r="C83" s="61"/>
      <c r="D83" s="61"/>
      <c r="E83" s="61"/>
      <c r="F83" s="61"/>
      <c r="G83" s="61"/>
      <c r="H83" s="61"/>
      <c r="I83" s="61"/>
      <c r="J83" s="61"/>
    </row>
    <row r="84" spans="1:10" s="103" customFormat="1" ht="51">
      <c r="A84" s="117" t="s">
        <v>180</v>
      </c>
      <c r="B84" s="101"/>
      <c r="C84" s="101"/>
      <c r="D84" s="101"/>
      <c r="E84" s="101"/>
      <c r="F84" s="101"/>
      <c r="G84" s="101"/>
      <c r="H84" s="101"/>
      <c r="I84" s="101"/>
      <c r="J84" s="101"/>
    </row>
    <row r="85" spans="1:10" ht="16">
      <c r="A85" s="72"/>
      <c r="B85" s="61"/>
      <c r="C85" s="61"/>
      <c r="D85" s="61"/>
      <c r="E85" s="61"/>
      <c r="F85" s="61"/>
      <c r="G85" s="61"/>
      <c r="H85" s="61"/>
      <c r="I85" s="61"/>
      <c r="J85" s="61"/>
    </row>
    <row r="86" spans="1:10" s="33" customFormat="1" ht="24" customHeight="1">
      <c r="A86" s="106" t="s">
        <v>131</v>
      </c>
      <c r="B86" s="73"/>
      <c r="C86" s="73"/>
      <c r="D86" s="73"/>
      <c r="E86" s="73"/>
      <c r="F86" s="73"/>
      <c r="G86" s="73"/>
      <c r="H86" s="73"/>
      <c r="I86" s="73"/>
      <c r="J86" s="73"/>
    </row>
    <row r="87" spans="1:10" ht="16">
      <c r="A87" s="72"/>
      <c r="B87" s="61"/>
      <c r="C87" s="61"/>
      <c r="D87" s="61"/>
      <c r="E87" s="61"/>
      <c r="F87" s="61"/>
      <c r="G87" s="61"/>
      <c r="H87" s="61"/>
      <c r="I87" s="61"/>
      <c r="J87" s="61"/>
    </row>
    <row r="88" spans="1:10" ht="67.5" customHeight="1">
      <c r="A88" s="119" t="s">
        <v>158</v>
      </c>
      <c r="B88" s="88"/>
      <c r="C88" s="88"/>
      <c r="D88" s="88"/>
      <c r="E88" s="88"/>
      <c r="F88" s="88"/>
      <c r="G88" s="88"/>
      <c r="H88" s="88"/>
      <c r="I88" s="88"/>
      <c r="J88" s="88"/>
    </row>
    <row r="89" spans="1:10" ht="16">
      <c r="A89" s="67"/>
      <c r="B89" s="61"/>
      <c r="C89" s="61"/>
      <c r="D89" s="61"/>
      <c r="E89" s="61"/>
      <c r="F89" s="61"/>
      <c r="G89" s="61"/>
      <c r="H89" s="61"/>
      <c r="I89" s="61"/>
      <c r="J89" s="61"/>
    </row>
    <row r="90" spans="1:10" ht="48">
      <c r="A90" s="120" t="s">
        <v>179</v>
      </c>
      <c r="B90" s="61"/>
      <c r="C90" s="61"/>
      <c r="D90" s="61"/>
      <c r="E90" s="61"/>
      <c r="F90" s="61"/>
      <c r="G90" s="61"/>
      <c r="H90" s="61"/>
      <c r="I90" s="61"/>
      <c r="J90" s="61"/>
    </row>
    <row r="91" spans="1:10">
      <c r="A91" s="61"/>
      <c r="B91" s="61"/>
      <c r="C91" s="61"/>
      <c r="D91" s="61"/>
      <c r="E91" s="61"/>
      <c r="F91" s="61"/>
      <c r="G91" s="61"/>
      <c r="H91" s="61"/>
      <c r="I91" s="61"/>
      <c r="J91" s="61"/>
    </row>
    <row r="92" spans="1:10" ht="76.5" customHeight="1">
      <c r="A92" s="120" t="s">
        <v>178</v>
      </c>
      <c r="B92" s="61"/>
      <c r="C92" s="61"/>
      <c r="D92" s="61"/>
      <c r="E92" s="61"/>
      <c r="F92" s="61"/>
      <c r="G92" s="61"/>
      <c r="H92" s="61"/>
      <c r="I92" s="61"/>
      <c r="J92" s="61"/>
    </row>
    <row r="93" spans="1:10">
      <c r="A93" s="61"/>
      <c r="B93" s="61"/>
      <c r="C93" s="61"/>
      <c r="D93" s="61"/>
      <c r="E93" s="61"/>
      <c r="F93" s="61"/>
      <c r="G93" s="61"/>
      <c r="H93" s="61"/>
      <c r="I93" s="61"/>
      <c r="J93" s="61"/>
    </row>
    <row r="94" spans="1:10" s="33" customFormat="1" ht="24" customHeight="1">
      <c r="A94" s="106" t="s">
        <v>132</v>
      </c>
      <c r="B94" s="73"/>
      <c r="C94" s="73"/>
      <c r="D94" s="73"/>
      <c r="E94" s="73"/>
      <c r="F94" s="73"/>
      <c r="G94" s="73"/>
      <c r="H94" s="73"/>
      <c r="I94" s="73"/>
      <c r="J94" s="73"/>
    </row>
    <row r="95" spans="1:10">
      <c r="A95" s="61"/>
      <c r="B95" s="61"/>
      <c r="C95" s="61"/>
      <c r="D95" s="61"/>
      <c r="E95" s="61"/>
      <c r="F95" s="61"/>
      <c r="G95" s="61"/>
      <c r="H95" s="61"/>
      <c r="I95" s="61"/>
      <c r="J95" s="61"/>
    </row>
    <row r="96" spans="1:10" ht="51">
      <c r="A96" s="121" t="s">
        <v>322</v>
      </c>
      <c r="B96" s="91"/>
      <c r="C96" s="91"/>
      <c r="D96" s="91"/>
      <c r="E96" s="91"/>
      <c r="F96" s="91"/>
      <c r="G96" s="91"/>
      <c r="H96" s="91"/>
      <c r="I96" s="91"/>
      <c r="J96" s="91"/>
    </row>
    <row r="97" spans="1:10" ht="16">
      <c r="A97" s="91"/>
      <c r="B97" s="91"/>
      <c r="C97" s="91"/>
      <c r="D97" s="91"/>
      <c r="E97" s="91"/>
      <c r="F97" s="91"/>
      <c r="G97" s="91"/>
      <c r="H97" s="91"/>
      <c r="I97" s="91"/>
      <c r="J97" s="91"/>
    </row>
    <row r="98" spans="1:10" ht="98.25" customHeight="1">
      <c r="A98" s="118" t="s">
        <v>159</v>
      </c>
      <c r="B98" s="79"/>
      <c r="C98" s="79"/>
      <c r="D98" s="79"/>
      <c r="E98" s="79"/>
      <c r="F98" s="79"/>
      <c r="G98" s="79"/>
      <c r="H98" s="79"/>
      <c r="I98" s="79"/>
      <c r="J98" s="79"/>
    </row>
    <row r="99" spans="1:10" ht="16">
      <c r="A99" s="85"/>
      <c r="B99" s="85"/>
      <c r="C99" s="85"/>
      <c r="D99" s="85"/>
      <c r="E99" s="85"/>
      <c r="F99" s="85"/>
      <c r="G99" s="85"/>
      <c r="H99" s="85"/>
      <c r="I99" s="85"/>
      <c r="J99" s="85"/>
    </row>
    <row r="100" spans="1:10" ht="51.75" customHeight="1">
      <c r="A100" s="117" t="s">
        <v>160</v>
      </c>
      <c r="B100" s="74"/>
      <c r="C100" s="74"/>
      <c r="D100" s="74"/>
      <c r="E100" s="74"/>
      <c r="F100" s="74"/>
      <c r="G100" s="74"/>
      <c r="H100" s="74"/>
      <c r="I100" s="74"/>
      <c r="J100" s="74"/>
    </row>
    <row r="101" spans="1:10" ht="16">
      <c r="A101" s="86"/>
      <c r="B101" s="86"/>
      <c r="C101" s="86"/>
      <c r="D101" s="86"/>
      <c r="E101" s="86"/>
      <c r="F101" s="86"/>
      <c r="G101" s="86"/>
      <c r="H101" s="86"/>
      <c r="I101" s="86"/>
      <c r="J101" s="86"/>
    </row>
    <row r="102" spans="1:10" s="33" customFormat="1" ht="24" customHeight="1">
      <c r="A102" s="106" t="s">
        <v>59</v>
      </c>
      <c r="B102" s="73"/>
      <c r="C102" s="73"/>
      <c r="D102" s="73"/>
      <c r="E102" s="73"/>
      <c r="F102" s="73"/>
      <c r="G102" s="73"/>
      <c r="H102" s="73"/>
      <c r="I102" s="73"/>
      <c r="J102" s="73"/>
    </row>
    <row r="103" spans="1:10" s="33" customFormat="1" ht="16">
      <c r="A103" s="105"/>
      <c r="B103" s="105"/>
      <c r="C103" s="105"/>
      <c r="D103" s="105"/>
      <c r="E103" s="105"/>
      <c r="F103" s="105"/>
      <c r="G103" s="105"/>
      <c r="H103" s="105"/>
      <c r="I103" s="105"/>
      <c r="J103" s="105"/>
    </row>
    <row r="104" spans="1:10" ht="51">
      <c r="A104" s="122" t="s">
        <v>187</v>
      </c>
      <c r="B104" s="69"/>
      <c r="C104" s="69"/>
      <c r="D104" s="69"/>
      <c r="E104" s="69"/>
      <c r="F104" s="69"/>
      <c r="G104" s="69"/>
      <c r="H104" s="69"/>
      <c r="I104" s="69"/>
      <c r="J104" s="69"/>
    </row>
    <row r="105" spans="1:10" ht="16">
      <c r="A105" s="69"/>
      <c r="B105" s="69"/>
      <c r="C105" s="69"/>
      <c r="D105" s="69"/>
      <c r="E105" s="69"/>
      <c r="F105" s="69"/>
      <c r="G105" s="69"/>
      <c r="H105" s="69"/>
      <c r="I105" s="69"/>
      <c r="J105" s="69"/>
    </row>
    <row r="106" spans="1:10" ht="25">
      <c r="A106" s="173" t="s">
        <v>133</v>
      </c>
      <c r="B106" s="69"/>
      <c r="C106" s="69"/>
      <c r="D106" s="69"/>
      <c r="E106" s="69"/>
      <c r="F106" s="69"/>
      <c r="G106" s="69"/>
      <c r="H106" s="69"/>
      <c r="I106" s="69"/>
      <c r="J106" s="69"/>
    </row>
    <row r="107" spans="1:10" ht="16">
      <c r="A107" s="69"/>
      <c r="B107" s="69"/>
      <c r="C107" s="69"/>
      <c r="D107" s="69"/>
      <c r="E107" s="69"/>
      <c r="F107" s="69"/>
      <c r="G107" s="69"/>
      <c r="H107" s="69"/>
      <c r="I107" s="69"/>
      <c r="J107" s="69"/>
    </row>
    <row r="108" spans="1:10" s="174" customFormat="1" ht="85" customHeight="1">
      <c r="A108" s="117" t="s">
        <v>317</v>
      </c>
      <c r="B108" s="122"/>
      <c r="C108" s="122"/>
      <c r="D108" s="122"/>
      <c r="E108" s="122"/>
      <c r="F108" s="122"/>
      <c r="G108" s="122"/>
      <c r="H108" s="122"/>
      <c r="I108" s="122"/>
      <c r="J108" s="122"/>
    </row>
    <row r="109" spans="1:10" ht="16">
      <c r="A109" s="75"/>
      <c r="B109" s="74"/>
      <c r="C109" s="74"/>
      <c r="D109" s="74"/>
      <c r="E109" s="74"/>
      <c r="F109" s="74"/>
      <c r="G109" s="74"/>
      <c r="H109" s="74"/>
      <c r="I109" s="74"/>
      <c r="J109" s="74"/>
    </row>
    <row r="110" spans="1:10" ht="16">
      <c r="A110" s="166" t="s">
        <v>318</v>
      </c>
      <c r="B110" s="85"/>
      <c r="C110" s="85"/>
      <c r="D110" s="85"/>
      <c r="E110" s="85"/>
      <c r="F110" s="85"/>
      <c r="G110" s="85"/>
      <c r="H110" s="85"/>
      <c r="I110" s="85"/>
      <c r="J110" s="85"/>
    </row>
    <row r="111" spans="1:10" ht="16">
      <c r="A111" s="73"/>
      <c r="B111" s="74"/>
      <c r="C111" s="74"/>
      <c r="D111" s="74"/>
      <c r="E111" s="74"/>
      <c r="F111" s="74"/>
      <c r="G111" s="74"/>
      <c r="H111" s="74"/>
      <c r="I111" s="74"/>
      <c r="J111" s="74"/>
    </row>
    <row r="112" spans="1:10" ht="16">
      <c r="A112" s="166" t="s">
        <v>327</v>
      </c>
      <c r="B112" s="86"/>
      <c r="C112" s="86"/>
      <c r="D112" s="86"/>
      <c r="E112" s="86"/>
      <c r="F112" s="86"/>
      <c r="G112" s="86"/>
      <c r="H112" s="86"/>
      <c r="I112" s="86"/>
      <c r="J112" s="86"/>
    </row>
    <row r="113" spans="1:27" s="167" customFormat="1" ht="15.75" customHeight="1">
      <c r="A113" s="98" t="str">
        <f>AA113</f>
        <v xml:space="preserve">   01. Self-Regard ( - )</v>
      </c>
      <c r="B113" s="98"/>
      <c r="C113" s="98"/>
      <c r="D113" s="98"/>
      <c r="E113" s="98"/>
      <c r="F113" s="98"/>
      <c r="G113" s="98"/>
      <c r="H113" s="98"/>
      <c r="I113" s="98"/>
      <c r="J113" s="98"/>
      <c r="Z113" s="172" t="s">
        <v>329</v>
      </c>
      <c r="AA113" s="98" t="str">
        <f>"   "&amp;Z113&amp;". "&amp;'Ghyst EI Test Results'!$CA3&amp;" ("&amp;'Ghyst EI Test Results'!$CB3&amp;")"</f>
        <v xml:space="preserve">   01. Self-Regard ( - )</v>
      </c>
    </row>
    <row r="114" spans="1:27" s="167" customFormat="1" ht="15.75" customHeight="1">
      <c r="A114" s="98" t="str">
        <f t="shared" ref="A114:A128" si="0">AA114</f>
        <v xml:space="preserve">   02. Self-Actualization ( - )</v>
      </c>
      <c r="B114" s="98"/>
      <c r="C114" s="98"/>
      <c r="D114" s="98"/>
      <c r="E114" s="98"/>
      <c r="F114" s="98"/>
      <c r="G114" s="98"/>
      <c r="H114" s="98"/>
      <c r="I114" s="98"/>
      <c r="J114" s="98"/>
      <c r="Z114" s="172" t="s">
        <v>330</v>
      </c>
      <c r="AA114" s="98" t="str">
        <f>"   "&amp;Z114&amp;". "&amp;'Ghyst EI Test Results'!$CA4&amp;" ("&amp;'Ghyst EI Test Results'!$CB4&amp;")"</f>
        <v xml:space="preserve">   02. Self-Actualization ( - )</v>
      </c>
    </row>
    <row r="115" spans="1:27" s="167" customFormat="1" ht="15.75" customHeight="1">
      <c r="A115" s="98" t="str">
        <f t="shared" si="0"/>
        <v xml:space="preserve">   03. Emotional Self-Awareness ( - )</v>
      </c>
      <c r="B115" s="98"/>
      <c r="C115" s="98"/>
      <c r="D115" s="98"/>
      <c r="E115" s="98"/>
      <c r="F115" s="98"/>
      <c r="G115" s="98"/>
      <c r="H115" s="98"/>
      <c r="I115" s="98"/>
      <c r="J115" s="98"/>
      <c r="Z115" s="172" t="s">
        <v>331</v>
      </c>
      <c r="AA115" s="98" t="str">
        <f>"   "&amp;Z115&amp;". "&amp;'Ghyst EI Test Results'!$CA5&amp;" ("&amp;'Ghyst EI Test Results'!$CB5&amp;")"</f>
        <v xml:space="preserve">   03. Emotional Self-Awareness ( - )</v>
      </c>
    </row>
    <row r="116" spans="1:27" s="167" customFormat="1" ht="15.75" customHeight="1">
      <c r="A116" s="98" t="str">
        <f t="shared" si="0"/>
        <v xml:space="preserve">   04. Emotional Expression ( - )</v>
      </c>
      <c r="B116" s="98"/>
      <c r="C116" s="98"/>
      <c r="D116" s="98"/>
      <c r="E116" s="98"/>
      <c r="F116" s="98"/>
      <c r="G116" s="98"/>
      <c r="H116" s="98"/>
      <c r="I116" s="98"/>
      <c r="J116" s="98"/>
      <c r="Z116" s="172" t="s">
        <v>332</v>
      </c>
      <c r="AA116" s="98" t="str">
        <f>"   "&amp;Z116&amp;". "&amp;'Ghyst EI Test Results'!$CA6&amp;" ("&amp;'Ghyst EI Test Results'!$CB6&amp;")"</f>
        <v xml:space="preserve">   04. Emotional Expression ( - )</v>
      </c>
    </row>
    <row r="117" spans="1:27" s="167" customFormat="1" ht="15.75" customHeight="1">
      <c r="A117" s="98" t="str">
        <f t="shared" si="0"/>
        <v xml:space="preserve">   05. Assertiveness ( - )</v>
      </c>
      <c r="B117" s="98"/>
      <c r="C117" s="98"/>
      <c r="D117" s="98"/>
      <c r="E117" s="98"/>
      <c r="F117" s="98"/>
      <c r="G117" s="98"/>
      <c r="H117" s="98"/>
      <c r="I117" s="98"/>
      <c r="J117" s="98"/>
      <c r="Z117" s="172" t="s">
        <v>333</v>
      </c>
      <c r="AA117" s="98" t="str">
        <f>"   "&amp;Z117&amp;". "&amp;'Ghyst EI Test Results'!$CA7&amp;" ("&amp;'Ghyst EI Test Results'!$CB7&amp;")"</f>
        <v xml:space="preserve">   05. Assertiveness ( - )</v>
      </c>
    </row>
    <row r="118" spans="1:27" s="167" customFormat="1" ht="15.75" customHeight="1">
      <c r="A118" s="98" t="str">
        <f t="shared" si="0"/>
        <v xml:space="preserve">   06. Independence ( - )</v>
      </c>
      <c r="B118" s="98"/>
      <c r="C118" s="98"/>
      <c r="D118" s="98"/>
      <c r="E118" s="98"/>
      <c r="F118" s="98"/>
      <c r="G118" s="98"/>
      <c r="H118" s="98"/>
      <c r="I118" s="98"/>
      <c r="J118" s="98"/>
      <c r="Z118" s="172" t="s">
        <v>334</v>
      </c>
      <c r="AA118" s="98" t="str">
        <f>"   "&amp;Z118&amp;". "&amp;'Ghyst EI Test Results'!$CA8&amp;" ("&amp;'Ghyst EI Test Results'!$CB8&amp;")"</f>
        <v xml:space="preserve">   06. Independence ( - )</v>
      </c>
    </row>
    <row r="119" spans="1:27" s="167" customFormat="1" ht="15.75" customHeight="1">
      <c r="A119" s="98" t="str">
        <f t="shared" si="0"/>
        <v xml:space="preserve">   07. Interpersonal Relationship ( - )</v>
      </c>
      <c r="B119" s="98"/>
      <c r="C119" s="98"/>
      <c r="D119" s="98"/>
      <c r="E119" s="98"/>
      <c r="F119" s="98"/>
      <c r="G119" s="98"/>
      <c r="H119" s="98"/>
      <c r="I119" s="98"/>
      <c r="J119" s="98"/>
      <c r="Z119" s="172" t="s">
        <v>335</v>
      </c>
      <c r="AA119" s="98" t="str">
        <f>"   "&amp;Z119&amp;". "&amp;'Ghyst EI Test Results'!$CA9&amp;" ("&amp;'Ghyst EI Test Results'!$CB9&amp;")"</f>
        <v xml:space="preserve">   07. Interpersonal Relationship ( - )</v>
      </c>
    </row>
    <row r="120" spans="1:27" s="167" customFormat="1" ht="15.75" customHeight="1">
      <c r="A120" s="98" t="str">
        <f t="shared" si="0"/>
        <v xml:space="preserve">   08. Empathy ( - )</v>
      </c>
      <c r="B120" s="98"/>
      <c r="C120" s="98"/>
      <c r="D120" s="98"/>
      <c r="E120" s="98"/>
      <c r="F120" s="98"/>
      <c r="G120" s="98"/>
      <c r="H120" s="98"/>
      <c r="I120" s="98"/>
      <c r="J120" s="98"/>
      <c r="Z120" s="172" t="s">
        <v>336</v>
      </c>
      <c r="AA120" s="98" t="str">
        <f>"   "&amp;Z120&amp;". "&amp;'Ghyst EI Test Results'!$CA10&amp;" ("&amp;'Ghyst EI Test Results'!$CB10&amp;")"</f>
        <v xml:space="preserve">   08. Empathy ( - )</v>
      </c>
    </row>
    <row r="121" spans="1:27" s="167" customFormat="1" ht="15.75" customHeight="1">
      <c r="A121" s="98" t="str">
        <f t="shared" si="0"/>
        <v xml:space="preserve">   09. Social Responsibility ( - )</v>
      </c>
      <c r="B121" s="98"/>
      <c r="C121" s="98"/>
      <c r="D121" s="98"/>
      <c r="E121" s="98"/>
      <c r="F121" s="98"/>
      <c r="G121" s="98"/>
      <c r="H121" s="98"/>
      <c r="I121" s="98"/>
      <c r="J121" s="98"/>
      <c r="Z121" s="172" t="s">
        <v>337</v>
      </c>
      <c r="AA121" s="98" t="str">
        <f>"   "&amp;Z121&amp;". "&amp;'Ghyst EI Test Results'!$CA11&amp;" ("&amp;'Ghyst EI Test Results'!$CB11&amp;")"</f>
        <v xml:space="preserve">   09. Social Responsibility ( - )</v>
      </c>
    </row>
    <row r="122" spans="1:27" s="167" customFormat="1" ht="15.75" customHeight="1">
      <c r="A122" s="98" t="str">
        <f t="shared" si="0"/>
        <v xml:space="preserve">   10. Problem Solving ( - )</v>
      </c>
      <c r="B122" s="98"/>
      <c r="C122" s="98"/>
      <c r="D122" s="98"/>
      <c r="E122" s="98"/>
      <c r="F122" s="98"/>
      <c r="G122" s="98"/>
      <c r="H122" s="98"/>
      <c r="I122" s="98"/>
      <c r="J122" s="98"/>
      <c r="Z122" s="172" t="s">
        <v>338</v>
      </c>
      <c r="AA122" s="98" t="str">
        <f>"   "&amp;Z122&amp;". "&amp;'Ghyst EI Test Results'!$CA12&amp;" ("&amp;'Ghyst EI Test Results'!$CB12&amp;")"</f>
        <v xml:space="preserve">   10. Problem Solving ( - )</v>
      </c>
    </row>
    <row r="123" spans="1:27" s="167" customFormat="1" ht="15.75" customHeight="1">
      <c r="A123" s="98" t="str">
        <f t="shared" si="0"/>
        <v xml:space="preserve">   11. Reality Testing ( - )</v>
      </c>
      <c r="B123" s="98"/>
      <c r="C123" s="98"/>
      <c r="D123" s="98"/>
      <c r="E123" s="98"/>
      <c r="F123" s="98"/>
      <c r="G123" s="98"/>
      <c r="H123" s="98"/>
      <c r="I123" s="98"/>
      <c r="J123" s="98"/>
      <c r="Z123" s="172" t="s">
        <v>339</v>
      </c>
      <c r="AA123" s="98" t="str">
        <f>"   "&amp;Z123&amp;". "&amp;'Ghyst EI Test Results'!$CA13&amp;" ("&amp;'Ghyst EI Test Results'!$CB13&amp;")"</f>
        <v xml:space="preserve">   11. Reality Testing ( - )</v>
      </c>
    </row>
    <row r="124" spans="1:27" s="167" customFormat="1" ht="15.75" customHeight="1">
      <c r="A124" s="98" t="str">
        <f t="shared" si="0"/>
        <v xml:space="preserve">   12. Impulse Control ( - )</v>
      </c>
      <c r="B124" s="98"/>
      <c r="C124" s="98"/>
      <c r="D124" s="98"/>
      <c r="E124" s="98"/>
      <c r="F124" s="98"/>
      <c r="G124" s="98"/>
      <c r="H124" s="98"/>
      <c r="I124" s="98"/>
      <c r="J124" s="98"/>
      <c r="Z124" s="172" t="s">
        <v>340</v>
      </c>
      <c r="AA124" s="98" t="str">
        <f>"   "&amp;Z124&amp;". "&amp;'Ghyst EI Test Results'!$CA14&amp;" ("&amp;'Ghyst EI Test Results'!$CB14&amp;")"</f>
        <v xml:space="preserve">   12. Impulse Control ( - )</v>
      </c>
    </row>
    <row r="125" spans="1:27" s="167" customFormat="1" ht="15.75" customHeight="1">
      <c r="A125" s="98" t="str">
        <f t="shared" si="0"/>
        <v xml:space="preserve">   13. Flexibility ( - )</v>
      </c>
      <c r="B125" s="98"/>
      <c r="C125" s="98"/>
      <c r="D125" s="98"/>
      <c r="E125" s="98"/>
      <c r="F125" s="98"/>
      <c r="G125" s="98"/>
      <c r="H125" s="98"/>
      <c r="I125" s="98"/>
      <c r="J125" s="98"/>
      <c r="Z125" s="172" t="s">
        <v>341</v>
      </c>
      <c r="AA125" s="98" t="str">
        <f>"   "&amp;Z125&amp;". "&amp;'Ghyst EI Test Results'!$CA15&amp;" ("&amp;'Ghyst EI Test Results'!$CB15&amp;")"</f>
        <v xml:space="preserve">   13. Flexibility ( - )</v>
      </c>
    </row>
    <row r="126" spans="1:27" s="167" customFormat="1" ht="15.75" customHeight="1">
      <c r="A126" s="98" t="str">
        <f t="shared" si="0"/>
        <v xml:space="preserve">   14. Stress Tolerance ( - )</v>
      </c>
      <c r="B126" s="98"/>
      <c r="C126" s="98"/>
      <c r="D126" s="98"/>
      <c r="E126" s="98"/>
      <c r="F126" s="98"/>
      <c r="G126" s="98"/>
      <c r="H126" s="98"/>
      <c r="I126" s="98"/>
      <c r="J126" s="98"/>
      <c r="Z126" s="172" t="s">
        <v>342</v>
      </c>
      <c r="AA126" s="98" t="str">
        <f>"   "&amp;Z126&amp;". "&amp;'Ghyst EI Test Results'!$CA16&amp;" ("&amp;'Ghyst EI Test Results'!$CB16&amp;")"</f>
        <v xml:space="preserve">   14. Stress Tolerance ( - )</v>
      </c>
    </row>
    <row r="127" spans="1:27" s="167" customFormat="1" ht="15.75" customHeight="1">
      <c r="A127" s="98" t="str">
        <f t="shared" si="0"/>
        <v xml:space="preserve">   15. Optimism ( - )</v>
      </c>
      <c r="B127" s="98"/>
      <c r="C127" s="98"/>
      <c r="D127" s="98"/>
      <c r="E127" s="98"/>
      <c r="F127" s="98"/>
      <c r="G127" s="98"/>
      <c r="H127" s="98"/>
      <c r="I127" s="98"/>
      <c r="J127" s="98"/>
      <c r="Z127" s="172" t="s">
        <v>343</v>
      </c>
      <c r="AA127" s="98" t="str">
        <f>"   "&amp;Z127&amp;". "&amp;'Ghyst EI Test Results'!$CA17&amp;" ("&amp;'Ghyst EI Test Results'!$CB17&amp;")"</f>
        <v xml:space="preserve">   15. Optimism ( - )</v>
      </c>
    </row>
    <row r="128" spans="1:27" s="33" customFormat="1" ht="17">
      <c r="A128" s="98" t="str">
        <f t="shared" si="0"/>
        <v xml:space="preserve">   16. Happiness ( - )</v>
      </c>
      <c r="B128" s="74"/>
      <c r="C128" s="74"/>
      <c r="D128" s="74"/>
      <c r="E128" s="74"/>
      <c r="F128" s="74"/>
      <c r="G128" s="74"/>
      <c r="H128" s="74"/>
      <c r="I128" s="74"/>
      <c r="J128" s="74"/>
      <c r="Z128" s="172" t="s">
        <v>344</v>
      </c>
      <c r="AA128" s="98" t="str">
        <f>"   "&amp;Z128&amp;". "&amp;'Ghyst EI Test Results'!$CA18&amp;" ("&amp;'Ghyst EI Test Results'!$CB18&amp;")"</f>
        <v xml:space="preserve">   16. Happiness ( - )</v>
      </c>
    </row>
    <row r="129" spans="1:27" s="33" customFormat="1" ht="16">
      <c r="A129" s="98"/>
      <c r="B129" s="74"/>
      <c r="C129" s="74"/>
      <c r="D129" s="74"/>
      <c r="E129" s="74"/>
      <c r="F129" s="74"/>
      <c r="G129" s="74"/>
      <c r="H129" s="74"/>
      <c r="I129" s="74"/>
      <c r="J129" s="74"/>
      <c r="Z129" s="167"/>
      <c r="AA129" s="105"/>
    </row>
    <row r="130" spans="1:27" s="33" customFormat="1" ht="16">
      <c r="A130" s="166" t="s">
        <v>312</v>
      </c>
      <c r="B130" s="74"/>
      <c r="C130" s="74"/>
      <c r="D130" s="74"/>
      <c r="E130" s="74"/>
      <c r="F130" s="74"/>
      <c r="G130" s="74"/>
      <c r="H130" s="74"/>
      <c r="I130" s="74"/>
      <c r="J130" s="74"/>
      <c r="AA130" s="105"/>
    </row>
    <row r="131" spans="1:27" s="33" customFormat="1" ht="16">
      <c r="A131" s="166"/>
      <c r="B131" s="74"/>
      <c r="C131" s="74"/>
      <c r="D131" s="74"/>
      <c r="E131" s="74"/>
      <c r="F131" s="74"/>
      <c r="G131" s="74"/>
      <c r="H131" s="74"/>
      <c r="I131" s="74"/>
      <c r="J131" s="74"/>
      <c r="AA131" s="105"/>
    </row>
    <row r="132" spans="1:27" ht="41.25" customHeight="1">
      <c r="A132" s="144" t="s">
        <v>313</v>
      </c>
      <c r="B132" s="85"/>
      <c r="C132" s="85"/>
      <c r="D132" s="85"/>
      <c r="E132" s="85"/>
      <c r="F132" s="85"/>
      <c r="G132" s="85"/>
      <c r="H132" s="85"/>
      <c r="I132" s="85"/>
      <c r="J132" s="85"/>
      <c r="AA132" s="105"/>
    </row>
    <row r="133" spans="1:27" ht="16">
      <c r="A133" s="73"/>
      <c r="B133" s="74"/>
      <c r="C133" s="74"/>
      <c r="D133" s="74"/>
      <c r="E133" s="74"/>
      <c r="F133" s="74"/>
      <c r="G133" s="74"/>
      <c r="H133" s="74"/>
      <c r="I133" s="74"/>
      <c r="J133" s="74"/>
      <c r="AA133" s="105"/>
    </row>
    <row r="134" spans="1:27" s="123" customFormat="1" ht="24" customHeight="1">
      <c r="A134" s="106" t="s">
        <v>134</v>
      </c>
      <c r="B134" s="73"/>
      <c r="C134" s="73"/>
      <c r="D134" s="73"/>
      <c r="E134" s="73"/>
      <c r="F134" s="73"/>
      <c r="G134" s="73"/>
      <c r="H134" s="73"/>
      <c r="I134" s="73"/>
      <c r="J134" s="73"/>
    </row>
    <row r="135" spans="1:27" ht="16">
      <c r="A135" s="73"/>
      <c r="B135" s="74"/>
      <c r="C135" s="74"/>
      <c r="D135" s="74"/>
      <c r="E135" s="74"/>
      <c r="F135" s="74"/>
      <c r="G135" s="74"/>
      <c r="H135" s="74"/>
      <c r="I135" s="74"/>
      <c r="J135" s="74"/>
    </row>
    <row r="136" spans="1:27" s="124" customFormat="1" ht="250" customHeight="1">
      <c r="A136" s="104"/>
      <c r="B136" s="104"/>
      <c r="C136" s="104"/>
      <c r="D136" s="104"/>
      <c r="E136" s="104"/>
      <c r="F136" s="104"/>
      <c r="G136" s="104"/>
      <c r="H136" s="104"/>
      <c r="I136" s="104"/>
      <c r="J136" s="104"/>
    </row>
    <row r="137" spans="1:27" ht="16">
      <c r="A137" s="73"/>
      <c r="B137" s="74"/>
      <c r="C137" s="74"/>
      <c r="D137" s="74"/>
      <c r="E137" s="74"/>
      <c r="F137" s="74"/>
      <c r="G137" s="74"/>
      <c r="H137" s="74"/>
      <c r="I137" s="74"/>
      <c r="J137" s="74"/>
    </row>
    <row r="138" spans="1:27" ht="60">
      <c r="A138" s="136" t="s">
        <v>267</v>
      </c>
      <c r="B138" s="85"/>
      <c r="C138" s="85"/>
      <c r="D138" s="85"/>
      <c r="E138" s="85"/>
      <c r="F138" s="85"/>
      <c r="G138" s="85"/>
      <c r="H138" s="85"/>
      <c r="I138" s="85"/>
      <c r="J138" s="85"/>
    </row>
    <row r="139" spans="1:27" ht="16">
      <c r="A139" s="73"/>
      <c r="B139" s="74"/>
      <c r="C139" s="74"/>
      <c r="D139" s="74"/>
      <c r="E139" s="74"/>
      <c r="F139" s="74"/>
      <c r="G139" s="74"/>
      <c r="H139" s="74"/>
      <c r="I139" s="74"/>
      <c r="J139" s="74"/>
    </row>
    <row r="140" spans="1:27" ht="40">
      <c r="A140" s="126" t="s">
        <v>135</v>
      </c>
      <c r="B140" s="85"/>
      <c r="C140" s="85"/>
      <c r="D140" s="85"/>
      <c r="E140" s="85"/>
      <c r="F140" s="85"/>
      <c r="G140" s="85"/>
      <c r="H140" s="85"/>
      <c r="I140" s="85"/>
      <c r="J140" s="85"/>
    </row>
    <row r="141" spans="1:27" ht="16">
      <c r="A141" s="73"/>
      <c r="B141" s="74"/>
      <c r="C141" s="74"/>
      <c r="D141" s="74"/>
      <c r="E141" s="74"/>
      <c r="F141" s="74"/>
      <c r="G141" s="74"/>
      <c r="H141" s="74"/>
      <c r="I141" s="74"/>
      <c r="J141" s="74"/>
    </row>
    <row r="142" spans="1:27" ht="80">
      <c r="A142" s="125" t="s">
        <v>319</v>
      </c>
      <c r="B142" s="85"/>
      <c r="C142" s="85"/>
      <c r="D142" s="85"/>
      <c r="E142" s="85"/>
      <c r="F142" s="85"/>
      <c r="G142" s="85"/>
      <c r="H142" s="85"/>
      <c r="I142" s="85"/>
      <c r="J142" s="85"/>
    </row>
    <row r="143" spans="1:27">
      <c r="A143" s="61"/>
      <c r="B143" s="61"/>
      <c r="C143" s="61"/>
      <c r="D143" s="61"/>
      <c r="E143" s="61"/>
      <c r="F143" s="61"/>
      <c r="G143" s="61"/>
      <c r="H143" s="61"/>
      <c r="I143" s="61"/>
      <c r="J143" s="61"/>
    </row>
    <row r="144" spans="1:27" ht="20">
      <c r="A144" s="127" t="s">
        <v>188</v>
      </c>
      <c r="B144" s="86"/>
      <c r="C144" s="86"/>
      <c r="D144" s="86"/>
      <c r="E144" s="86"/>
      <c r="F144" s="86"/>
      <c r="G144" s="86"/>
      <c r="H144" s="86"/>
      <c r="I144" s="86"/>
      <c r="J144" s="86"/>
    </row>
    <row r="145" spans="1:10" ht="16">
      <c r="A145" s="72"/>
      <c r="B145" s="61"/>
      <c r="C145" s="61"/>
      <c r="D145" s="61"/>
      <c r="E145" s="61"/>
      <c r="F145" s="61"/>
      <c r="G145" s="61"/>
      <c r="H145" s="61"/>
      <c r="I145" s="61"/>
      <c r="J145" s="61"/>
    </row>
    <row r="146" spans="1:10" ht="19">
      <c r="A146" s="128" t="s">
        <v>136</v>
      </c>
      <c r="B146" s="88"/>
      <c r="C146" s="88"/>
      <c r="D146" s="88"/>
      <c r="E146" s="88"/>
      <c r="F146" s="88"/>
      <c r="G146" s="88"/>
      <c r="H146" s="88"/>
      <c r="I146" s="88"/>
      <c r="J146" s="88"/>
    </row>
    <row r="147" spans="1:10" ht="16">
      <c r="A147" s="67"/>
      <c r="B147" s="61"/>
      <c r="C147" s="61"/>
      <c r="D147" s="61"/>
      <c r="E147" s="61"/>
      <c r="F147" s="61"/>
      <c r="G147" s="61"/>
      <c r="H147" s="61"/>
      <c r="I147" s="61"/>
      <c r="J147" s="61"/>
    </row>
    <row r="148" spans="1:10" ht="40">
      <c r="A148" s="129" t="s">
        <v>189</v>
      </c>
      <c r="B148" s="61"/>
      <c r="C148" s="61"/>
      <c r="D148" s="61"/>
      <c r="E148" s="61"/>
      <c r="F148" s="61"/>
      <c r="G148" s="61"/>
      <c r="H148" s="61"/>
      <c r="I148" s="61"/>
      <c r="J148" s="61"/>
    </row>
    <row r="149" spans="1:10" ht="16">
      <c r="A149" s="67"/>
      <c r="B149" s="61"/>
      <c r="C149" s="61"/>
      <c r="D149" s="61"/>
      <c r="E149" s="61"/>
      <c r="F149" s="61"/>
      <c r="G149" s="61"/>
      <c r="H149" s="61"/>
      <c r="I149" s="61"/>
      <c r="J149" s="61"/>
    </row>
    <row r="150" spans="1:10" ht="40">
      <c r="A150" s="130" t="s">
        <v>190</v>
      </c>
      <c r="B150" s="61"/>
      <c r="C150" s="61"/>
      <c r="D150" s="61"/>
      <c r="E150" s="61"/>
      <c r="F150" s="61"/>
      <c r="G150" s="61"/>
      <c r="H150" s="61"/>
      <c r="I150" s="61"/>
      <c r="J150" s="61"/>
    </row>
    <row r="151" spans="1:10" ht="16">
      <c r="A151" s="67"/>
      <c r="B151" s="61"/>
      <c r="C151" s="61"/>
      <c r="D151" s="61"/>
      <c r="E151" s="61"/>
      <c r="F151" s="61"/>
      <c r="G151" s="61"/>
      <c r="H151" s="61"/>
      <c r="I151" s="61"/>
      <c r="J151" s="61"/>
    </row>
    <row r="152" spans="1:10" ht="19">
      <c r="A152" s="131" t="s">
        <v>191</v>
      </c>
      <c r="B152" s="61"/>
      <c r="C152" s="61"/>
      <c r="D152" s="61"/>
      <c r="E152" s="61"/>
      <c r="F152" s="61"/>
      <c r="G152" s="61"/>
      <c r="H152" s="61"/>
      <c r="I152" s="61"/>
      <c r="J152" s="61"/>
    </row>
    <row r="153" spans="1:10" ht="16">
      <c r="A153" s="90"/>
      <c r="B153" s="90"/>
      <c r="C153" s="90"/>
      <c r="D153" s="90"/>
      <c r="E153" s="90"/>
      <c r="F153" s="90"/>
      <c r="G153" s="90"/>
      <c r="H153" s="90"/>
      <c r="I153" s="90"/>
      <c r="J153" s="90"/>
    </row>
    <row r="154" spans="1:10" ht="19">
      <c r="A154" s="132" t="s">
        <v>192</v>
      </c>
      <c r="B154" s="90"/>
      <c r="C154" s="90"/>
      <c r="D154" s="90"/>
      <c r="E154" s="90"/>
      <c r="F154" s="90"/>
      <c r="G154" s="90"/>
      <c r="H154" s="90"/>
      <c r="I154" s="90"/>
      <c r="J154" s="90"/>
    </row>
    <row r="155" spans="1:10" ht="16">
      <c r="A155" s="67"/>
      <c r="B155" s="61"/>
      <c r="C155" s="61"/>
      <c r="D155" s="61"/>
      <c r="E155" s="61"/>
      <c r="F155" s="61"/>
      <c r="G155" s="61"/>
      <c r="H155" s="61"/>
      <c r="I155" s="61"/>
      <c r="J155" s="61"/>
    </row>
    <row r="156" spans="1:10" ht="40">
      <c r="A156" s="127" t="s">
        <v>193</v>
      </c>
      <c r="B156" s="86"/>
      <c r="C156" s="86"/>
      <c r="D156" s="86"/>
      <c r="E156" s="86"/>
      <c r="F156" s="86"/>
      <c r="G156" s="86"/>
      <c r="H156" s="86"/>
      <c r="I156" s="86"/>
      <c r="J156" s="86"/>
    </row>
    <row r="157" spans="1:10" ht="16">
      <c r="A157" s="75"/>
      <c r="B157" s="74"/>
      <c r="C157" s="74"/>
      <c r="D157" s="74"/>
      <c r="E157" s="74"/>
      <c r="F157" s="74"/>
      <c r="G157" s="74"/>
      <c r="H157" s="74"/>
      <c r="I157" s="74"/>
      <c r="J157" s="74"/>
    </row>
    <row r="158" spans="1:10" ht="40">
      <c r="A158" s="133" t="s">
        <v>194</v>
      </c>
      <c r="B158" s="89"/>
      <c r="C158" s="89"/>
      <c r="D158" s="89"/>
      <c r="E158" s="89"/>
      <c r="F158" s="89"/>
      <c r="G158" s="89"/>
      <c r="H158" s="89"/>
      <c r="I158" s="89"/>
      <c r="J158" s="89"/>
    </row>
    <row r="159" spans="1:10">
      <c r="A159" s="74"/>
      <c r="B159" s="74"/>
      <c r="C159" s="74"/>
      <c r="D159" s="74"/>
      <c r="E159" s="74"/>
      <c r="F159" s="74"/>
      <c r="G159" s="74"/>
      <c r="H159" s="74"/>
      <c r="I159" s="74"/>
      <c r="J159" s="74"/>
    </row>
    <row r="160" spans="1:10" ht="42" customHeight="1">
      <c r="A160" s="144" t="s">
        <v>268</v>
      </c>
      <c r="B160" s="86"/>
      <c r="C160" s="86"/>
      <c r="D160" s="86"/>
      <c r="E160" s="86"/>
      <c r="F160" s="86"/>
      <c r="G160" s="86"/>
      <c r="H160" s="86"/>
      <c r="I160" s="86"/>
      <c r="J160" s="86"/>
    </row>
    <row r="161" spans="1:10" ht="16">
      <c r="A161" s="73"/>
      <c r="B161" s="74"/>
      <c r="C161" s="74"/>
      <c r="D161" s="74"/>
      <c r="E161" s="74"/>
      <c r="F161" s="74"/>
      <c r="G161" s="74"/>
      <c r="H161" s="74"/>
      <c r="I161" s="74"/>
      <c r="J161" s="74"/>
    </row>
    <row r="162" spans="1:10" ht="39.75" customHeight="1">
      <c r="A162" s="144" t="s">
        <v>313</v>
      </c>
      <c r="B162" s="85"/>
      <c r="C162" s="85"/>
      <c r="D162" s="85"/>
      <c r="E162" s="85"/>
      <c r="F162" s="85"/>
      <c r="G162" s="85"/>
      <c r="H162" s="85"/>
      <c r="I162" s="85"/>
      <c r="J162" s="85"/>
    </row>
    <row r="163" spans="1:10" ht="16">
      <c r="A163" s="73"/>
      <c r="B163" s="74"/>
      <c r="C163" s="74"/>
      <c r="D163" s="74"/>
      <c r="E163" s="74"/>
      <c r="F163" s="74"/>
      <c r="G163" s="74"/>
      <c r="H163" s="74"/>
      <c r="I163" s="74"/>
      <c r="J163" s="74"/>
    </row>
    <row r="164" spans="1:10" s="123" customFormat="1" ht="24" customHeight="1">
      <c r="A164" s="106" t="s">
        <v>137</v>
      </c>
      <c r="B164" s="73"/>
      <c r="C164" s="73"/>
      <c r="D164" s="73"/>
      <c r="E164" s="73"/>
      <c r="F164" s="73"/>
      <c r="G164" s="73"/>
      <c r="H164" s="73"/>
      <c r="I164" s="73"/>
      <c r="J164" s="73"/>
    </row>
    <row r="165" spans="1:10" ht="16">
      <c r="A165" s="73"/>
      <c r="B165" s="74"/>
      <c r="C165" s="74"/>
      <c r="D165" s="74"/>
      <c r="E165" s="74"/>
      <c r="F165" s="74"/>
      <c r="G165" s="74"/>
      <c r="H165" s="74"/>
      <c r="I165" s="74"/>
      <c r="J165" s="74"/>
    </row>
    <row r="166" spans="1:10" ht="250" customHeight="1">
      <c r="A166" s="85"/>
      <c r="B166" s="85"/>
      <c r="C166" s="85"/>
      <c r="D166" s="85"/>
      <c r="E166" s="85"/>
      <c r="F166" s="85"/>
      <c r="G166" s="85"/>
      <c r="H166" s="85"/>
      <c r="I166" s="85"/>
      <c r="J166" s="85"/>
    </row>
    <row r="167" spans="1:10" ht="16">
      <c r="A167" s="73"/>
      <c r="B167" s="74"/>
      <c r="C167" s="74"/>
      <c r="D167" s="74"/>
      <c r="E167" s="74"/>
      <c r="F167" s="74"/>
      <c r="G167" s="74"/>
      <c r="H167" s="74"/>
      <c r="I167" s="74"/>
      <c r="J167" s="74"/>
    </row>
    <row r="168" spans="1:10" ht="40">
      <c r="A168" s="134" t="s">
        <v>269</v>
      </c>
      <c r="B168" s="85"/>
      <c r="C168" s="85"/>
      <c r="D168" s="85"/>
      <c r="E168" s="85"/>
      <c r="F168" s="85"/>
      <c r="G168" s="85"/>
      <c r="H168" s="85"/>
      <c r="I168" s="85"/>
      <c r="J168" s="85"/>
    </row>
    <row r="169" spans="1:10" ht="16">
      <c r="A169" s="73"/>
      <c r="B169" s="74"/>
      <c r="C169" s="74"/>
      <c r="D169" s="74"/>
      <c r="E169" s="74"/>
      <c r="F169" s="74"/>
      <c r="G169" s="74"/>
      <c r="H169" s="74"/>
      <c r="I169" s="74"/>
      <c r="J169" s="74"/>
    </row>
    <row r="170" spans="1:10" ht="40">
      <c r="A170" s="126" t="s">
        <v>135</v>
      </c>
      <c r="B170" s="85"/>
      <c r="C170" s="85"/>
      <c r="D170" s="85"/>
      <c r="E170" s="85"/>
      <c r="F170" s="85"/>
      <c r="G170" s="85"/>
      <c r="H170" s="85"/>
      <c r="I170" s="85"/>
      <c r="J170" s="85"/>
    </row>
    <row r="171" spans="1:10">
      <c r="A171" s="74"/>
      <c r="B171" s="74"/>
      <c r="C171" s="74"/>
      <c r="D171" s="74"/>
      <c r="E171" s="74"/>
      <c r="F171" s="74"/>
      <c r="G171" s="74"/>
      <c r="H171" s="74"/>
      <c r="I171" s="74"/>
      <c r="J171" s="74"/>
    </row>
    <row r="172" spans="1:10" ht="20">
      <c r="A172" s="127" t="s">
        <v>195</v>
      </c>
      <c r="B172" s="86"/>
      <c r="C172" s="86"/>
      <c r="D172" s="86"/>
      <c r="E172" s="86"/>
      <c r="F172" s="86"/>
      <c r="G172" s="86"/>
      <c r="H172" s="86"/>
      <c r="I172" s="86"/>
      <c r="J172" s="86"/>
    </row>
    <row r="173" spans="1:10" ht="16">
      <c r="A173" s="72"/>
      <c r="B173" s="61"/>
      <c r="C173" s="61"/>
      <c r="D173" s="61"/>
      <c r="E173" s="61"/>
      <c r="F173" s="61"/>
      <c r="G173" s="61"/>
      <c r="H173" s="61"/>
      <c r="I173" s="61"/>
      <c r="J173" s="61"/>
    </row>
    <row r="174" spans="1:10" ht="19">
      <c r="A174" s="128" t="s">
        <v>138</v>
      </c>
      <c r="B174" s="88"/>
      <c r="C174" s="88"/>
      <c r="D174" s="88"/>
      <c r="E174" s="88"/>
      <c r="F174" s="88"/>
      <c r="G174" s="88"/>
      <c r="H174" s="88"/>
      <c r="I174" s="88"/>
      <c r="J174" s="88"/>
    </row>
    <row r="175" spans="1:10" ht="16">
      <c r="A175" s="67"/>
      <c r="B175" s="61"/>
      <c r="C175" s="61"/>
      <c r="D175" s="61"/>
      <c r="E175" s="61"/>
      <c r="F175" s="61"/>
      <c r="G175" s="61"/>
      <c r="H175" s="61"/>
      <c r="I175" s="61"/>
      <c r="J175" s="61"/>
    </row>
    <row r="176" spans="1:10" ht="40">
      <c r="A176" s="130" t="s">
        <v>196</v>
      </c>
      <c r="B176" s="61"/>
      <c r="C176" s="61"/>
      <c r="D176" s="61"/>
      <c r="E176" s="61"/>
      <c r="F176" s="61"/>
      <c r="G176" s="61"/>
      <c r="H176" s="61"/>
      <c r="I176" s="61"/>
      <c r="J176" s="61"/>
    </row>
    <row r="177" spans="1:10" ht="16">
      <c r="A177" s="67"/>
      <c r="B177" s="61"/>
      <c r="C177" s="61"/>
      <c r="D177" s="61"/>
      <c r="E177" s="61"/>
      <c r="F177" s="61"/>
      <c r="G177" s="61"/>
      <c r="H177" s="61"/>
      <c r="I177" s="61"/>
      <c r="J177" s="61"/>
    </row>
    <row r="178" spans="1:10" ht="60">
      <c r="A178" s="130" t="s">
        <v>197</v>
      </c>
      <c r="B178" s="61"/>
      <c r="C178" s="61"/>
      <c r="D178" s="61"/>
      <c r="E178" s="61"/>
      <c r="F178" s="61"/>
      <c r="G178" s="61"/>
      <c r="H178" s="61"/>
      <c r="I178" s="61"/>
      <c r="J178" s="61"/>
    </row>
    <row r="179" spans="1:10" ht="16">
      <c r="A179" s="67"/>
      <c r="B179" s="61"/>
      <c r="C179" s="61"/>
      <c r="D179" s="61"/>
      <c r="E179" s="61"/>
      <c r="F179" s="61"/>
      <c r="G179" s="61"/>
      <c r="H179" s="61"/>
      <c r="I179" s="61"/>
      <c r="J179" s="61"/>
    </row>
    <row r="180" spans="1:10" ht="20">
      <c r="A180" s="130" t="s">
        <v>198</v>
      </c>
      <c r="B180" s="74"/>
      <c r="C180" s="74"/>
      <c r="D180" s="74"/>
      <c r="E180" s="74"/>
      <c r="F180" s="74"/>
      <c r="G180" s="74"/>
      <c r="H180" s="74"/>
      <c r="I180" s="74"/>
      <c r="J180" s="74"/>
    </row>
    <row r="181" spans="1:10" ht="16">
      <c r="A181" s="86"/>
      <c r="B181" s="86"/>
      <c r="C181" s="86"/>
      <c r="D181" s="86"/>
      <c r="E181" s="86"/>
      <c r="F181" s="86"/>
      <c r="G181" s="86"/>
      <c r="H181" s="86"/>
      <c r="I181" s="86"/>
      <c r="J181" s="86"/>
    </row>
    <row r="182" spans="1:10" ht="40">
      <c r="A182" s="129" t="s">
        <v>199</v>
      </c>
      <c r="B182" s="74"/>
      <c r="C182" s="74"/>
      <c r="D182" s="74"/>
      <c r="E182" s="74"/>
      <c r="F182" s="74"/>
      <c r="G182" s="74"/>
      <c r="H182" s="74"/>
      <c r="I182" s="74"/>
      <c r="J182" s="74"/>
    </row>
    <row r="183" spans="1:10" ht="16">
      <c r="A183" s="85"/>
      <c r="B183" s="85"/>
      <c r="C183" s="85"/>
      <c r="D183" s="85"/>
      <c r="E183" s="85"/>
      <c r="F183" s="85"/>
      <c r="G183" s="85"/>
      <c r="H183" s="85"/>
      <c r="I183" s="85"/>
      <c r="J183" s="85"/>
    </row>
    <row r="184" spans="1:10" ht="20">
      <c r="A184" s="129" t="s">
        <v>200</v>
      </c>
      <c r="B184" s="74"/>
      <c r="C184" s="74"/>
      <c r="D184" s="74"/>
      <c r="E184" s="74"/>
      <c r="F184" s="74"/>
      <c r="G184" s="74"/>
      <c r="H184" s="74"/>
      <c r="I184" s="74"/>
      <c r="J184" s="74"/>
    </row>
    <row r="185" spans="1:10" ht="16">
      <c r="A185" s="85"/>
      <c r="B185" s="85"/>
      <c r="C185" s="85"/>
      <c r="D185" s="85"/>
      <c r="E185" s="85"/>
      <c r="F185" s="85"/>
      <c r="G185" s="85"/>
      <c r="H185" s="85"/>
      <c r="I185" s="85"/>
      <c r="J185" s="85"/>
    </row>
    <row r="186" spans="1:10" ht="40">
      <c r="A186" s="129" t="s">
        <v>201</v>
      </c>
      <c r="B186" s="74"/>
      <c r="C186" s="74"/>
      <c r="D186" s="74"/>
      <c r="E186" s="74"/>
      <c r="F186" s="74"/>
      <c r="G186" s="74"/>
      <c r="H186" s="74"/>
      <c r="I186" s="74"/>
      <c r="J186" s="74"/>
    </row>
    <row r="187" spans="1:10" ht="16">
      <c r="A187" s="85"/>
      <c r="B187" s="85"/>
      <c r="C187" s="85"/>
      <c r="D187" s="85"/>
      <c r="E187" s="85"/>
      <c r="F187" s="85"/>
      <c r="G187" s="85"/>
      <c r="H187" s="85"/>
      <c r="I187" s="85"/>
      <c r="J187" s="85"/>
    </row>
    <row r="188" spans="1:10" ht="117" customHeight="1">
      <c r="A188" s="145" t="s">
        <v>270</v>
      </c>
      <c r="B188" s="74"/>
      <c r="C188" s="74"/>
      <c r="D188" s="74"/>
      <c r="E188" s="74"/>
      <c r="F188" s="74"/>
      <c r="G188" s="74"/>
      <c r="H188" s="74"/>
      <c r="I188" s="74"/>
      <c r="J188" s="74"/>
    </row>
    <row r="189" spans="1:10" ht="16">
      <c r="A189" s="85"/>
      <c r="B189" s="85"/>
      <c r="C189" s="85"/>
      <c r="D189" s="85"/>
      <c r="E189" s="85"/>
      <c r="F189" s="85"/>
      <c r="G189" s="85"/>
      <c r="H189" s="85"/>
      <c r="I189" s="85"/>
      <c r="J189" s="85"/>
    </row>
    <row r="190" spans="1:10" ht="39.75" customHeight="1">
      <c r="A190" s="144" t="s">
        <v>313</v>
      </c>
      <c r="B190" s="74"/>
      <c r="C190" s="74"/>
      <c r="D190" s="74"/>
      <c r="E190" s="74"/>
      <c r="F190" s="74"/>
      <c r="G190" s="74"/>
      <c r="H190" s="74"/>
      <c r="I190" s="74"/>
      <c r="J190" s="74"/>
    </row>
    <row r="191" spans="1:10" ht="16">
      <c r="A191" s="85"/>
      <c r="B191" s="85"/>
      <c r="C191" s="85"/>
      <c r="D191" s="85"/>
      <c r="E191" s="85"/>
      <c r="F191" s="85"/>
      <c r="G191" s="85"/>
      <c r="H191" s="85"/>
      <c r="I191" s="85"/>
      <c r="J191" s="85"/>
    </row>
    <row r="192" spans="1:10" s="123" customFormat="1" ht="24" customHeight="1">
      <c r="A192" s="106" t="s">
        <v>139</v>
      </c>
      <c r="B192" s="73"/>
      <c r="C192" s="73"/>
      <c r="D192" s="73"/>
      <c r="E192" s="73"/>
      <c r="F192" s="73"/>
      <c r="G192" s="73"/>
      <c r="H192" s="73"/>
      <c r="I192" s="73"/>
      <c r="J192" s="73"/>
    </row>
    <row r="193" spans="1:10" ht="16">
      <c r="A193" s="85"/>
      <c r="B193" s="85"/>
      <c r="C193" s="85"/>
      <c r="D193" s="85"/>
      <c r="E193" s="85"/>
      <c r="F193" s="85"/>
      <c r="G193" s="85"/>
      <c r="H193" s="85"/>
      <c r="I193" s="85"/>
      <c r="J193" s="85"/>
    </row>
    <row r="194" spans="1:10" ht="250" customHeight="1">
      <c r="A194" s="73"/>
      <c r="B194" s="74"/>
      <c r="C194" s="74"/>
      <c r="D194" s="74"/>
      <c r="E194" s="74"/>
      <c r="F194" s="74"/>
      <c r="G194" s="74"/>
      <c r="H194" s="74"/>
      <c r="I194" s="74"/>
      <c r="J194" s="74"/>
    </row>
    <row r="195" spans="1:10" ht="16">
      <c r="A195" s="85"/>
      <c r="B195" s="85"/>
      <c r="C195" s="85"/>
      <c r="D195" s="85"/>
      <c r="E195" s="85"/>
      <c r="F195" s="85"/>
      <c r="G195" s="85"/>
      <c r="H195" s="85"/>
      <c r="I195" s="85"/>
      <c r="J195" s="85"/>
    </row>
    <row r="196" spans="1:10" ht="40">
      <c r="A196" s="135" t="s">
        <v>271</v>
      </c>
      <c r="B196" s="74"/>
      <c r="C196" s="74"/>
      <c r="D196" s="74"/>
      <c r="E196" s="74"/>
      <c r="F196" s="74"/>
      <c r="G196" s="74"/>
      <c r="H196" s="74"/>
      <c r="I196" s="74"/>
      <c r="J196" s="74"/>
    </row>
    <row r="197" spans="1:10" ht="16">
      <c r="A197" s="87"/>
      <c r="B197" s="87"/>
      <c r="C197" s="87"/>
      <c r="D197" s="87"/>
      <c r="E197" s="87"/>
      <c r="F197" s="87"/>
      <c r="G197" s="87"/>
      <c r="H197" s="87"/>
      <c r="I197" s="87"/>
      <c r="J197" s="87"/>
    </row>
    <row r="198" spans="1:10" ht="40">
      <c r="A198" s="126" t="s">
        <v>140</v>
      </c>
      <c r="B198" s="85"/>
      <c r="C198" s="85"/>
      <c r="D198" s="85"/>
      <c r="E198" s="85"/>
      <c r="F198" s="85"/>
      <c r="G198" s="85"/>
      <c r="H198" s="85"/>
      <c r="I198" s="85"/>
      <c r="J198" s="85"/>
    </row>
    <row r="199" spans="1:10" ht="16">
      <c r="A199" s="76"/>
      <c r="B199" s="74"/>
      <c r="C199" s="74"/>
      <c r="D199" s="74"/>
      <c r="E199" s="74"/>
      <c r="F199" s="74"/>
      <c r="G199" s="74"/>
      <c r="H199" s="74"/>
      <c r="I199" s="74"/>
      <c r="J199" s="74"/>
    </row>
    <row r="200" spans="1:10" ht="80">
      <c r="A200" s="125" t="s">
        <v>272</v>
      </c>
      <c r="B200" s="86"/>
      <c r="C200" s="86"/>
      <c r="D200" s="86"/>
      <c r="E200" s="86"/>
      <c r="F200" s="86"/>
      <c r="G200" s="86"/>
      <c r="H200" s="86"/>
      <c r="I200" s="86"/>
      <c r="J200" s="86"/>
    </row>
    <row r="201" spans="1:10" ht="16">
      <c r="A201" s="75"/>
      <c r="B201" s="74"/>
      <c r="C201" s="74"/>
      <c r="D201" s="74"/>
      <c r="E201" s="74"/>
      <c r="F201" s="74"/>
      <c r="G201" s="74"/>
      <c r="H201" s="74"/>
      <c r="I201" s="74"/>
      <c r="J201" s="74"/>
    </row>
    <row r="202" spans="1:10" ht="40">
      <c r="A202" s="136" t="s">
        <v>202</v>
      </c>
      <c r="B202" s="77"/>
      <c r="C202" s="77"/>
      <c r="D202" s="77"/>
      <c r="E202" s="77"/>
      <c r="F202" s="77"/>
      <c r="G202" s="77"/>
      <c r="H202" s="77"/>
      <c r="I202" s="77"/>
      <c r="J202" s="77"/>
    </row>
    <row r="203" spans="1:10" ht="16">
      <c r="A203" s="77"/>
      <c r="B203" s="77"/>
      <c r="C203" s="77"/>
      <c r="D203" s="77"/>
      <c r="E203" s="77"/>
      <c r="F203" s="77"/>
      <c r="G203" s="77"/>
      <c r="H203" s="77"/>
      <c r="I203" s="77"/>
      <c r="J203" s="77"/>
    </row>
    <row r="204" spans="1:10" ht="20">
      <c r="A204" s="137" t="s">
        <v>141</v>
      </c>
      <c r="B204" s="77"/>
      <c r="C204" s="77"/>
      <c r="D204" s="77"/>
      <c r="E204" s="77"/>
      <c r="F204" s="77"/>
      <c r="G204" s="77"/>
      <c r="H204" s="77"/>
      <c r="I204" s="77"/>
      <c r="J204" s="77"/>
    </row>
    <row r="205" spans="1:10" ht="16">
      <c r="A205" s="77"/>
      <c r="B205" s="77"/>
      <c r="C205" s="77"/>
      <c r="D205" s="77"/>
      <c r="E205" s="77"/>
      <c r="F205" s="77"/>
      <c r="G205" s="77"/>
      <c r="H205" s="77"/>
      <c r="I205" s="77"/>
      <c r="J205" s="77"/>
    </row>
    <row r="206" spans="1:10" ht="40">
      <c r="A206" s="130" t="s">
        <v>203</v>
      </c>
      <c r="B206" s="61"/>
      <c r="C206" s="61"/>
      <c r="D206" s="61"/>
      <c r="E206" s="61"/>
      <c r="F206" s="61"/>
      <c r="G206" s="61"/>
      <c r="H206" s="61"/>
      <c r="I206" s="61"/>
      <c r="J206" s="61"/>
    </row>
    <row r="207" spans="1:10">
      <c r="A207" s="61"/>
      <c r="B207" s="61"/>
      <c r="C207" s="61"/>
      <c r="D207" s="61"/>
      <c r="E207" s="61"/>
      <c r="F207" s="61"/>
      <c r="G207" s="61"/>
      <c r="H207" s="61"/>
      <c r="I207" s="61"/>
      <c r="J207" s="61"/>
    </row>
    <row r="208" spans="1:10" ht="40">
      <c r="A208" s="130" t="s">
        <v>204</v>
      </c>
      <c r="B208" s="61"/>
      <c r="C208" s="61"/>
      <c r="D208" s="61"/>
      <c r="E208" s="61"/>
      <c r="F208" s="61"/>
      <c r="G208" s="61"/>
      <c r="H208" s="61"/>
      <c r="I208" s="61"/>
      <c r="J208" s="61"/>
    </row>
    <row r="209" spans="1:10" ht="16">
      <c r="A209" s="67"/>
      <c r="B209" s="61"/>
      <c r="C209" s="61"/>
      <c r="D209" s="61"/>
      <c r="E209" s="61"/>
      <c r="F209" s="61"/>
      <c r="G209" s="61"/>
      <c r="H209" s="61"/>
      <c r="I209" s="61"/>
      <c r="J209" s="61"/>
    </row>
    <row r="210" spans="1:10" ht="40">
      <c r="A210" s="130" t="s">
        <v>205</v>
      </c>
      <c r="B210" s="61"/>
      <c r="C210" s="61"/>
      <c r="D210" s="61"/>
      <c r="E210" s="61"/>
      <c r="F210" s="61"/>
      <c r="G210" s="61"/>
      <c r="H210" s="61"/>
      <c r="I210" s="61"/>
      <c r="J210" s="61"/>
    </row>
    <row r="211" spans="1:10" ht="16">
      <c r="A211" s="86"/>
      <c r="B211" s="86"/>
      <c r="C211" s="86"/>
      <c r="D211" s="86"/>
      <c r="E211" s="86"/>
      <c r="F211" s="86"/>
      <c r="G211" s="86"/>
      <c r="H211" s="86"/>
      <c r="I211" s="86"/>
      <c r="J211" s="86"/>
    </row>
    <row r="212" spans="1:10" ht="20">
      <c r="A212" s="127" t="s">
        <v>206</v>
      </c>
      <c r="B212" s="86"/>
      <c r="C212" s="86"/>
      <c r="D212" s="86"/>
      <c r="E212" s="86"/>
      <c r="F212" s="86"/>
      <c r="G212" s="86"/>
      <c r="H212" s="86"/>
      <c r="I212" s="86"/>
      <c r="J212" s="86"/>
    </row>
    <row r="213" spans="1:10" ht="16">
      <c r="A213" s="69"/>
      <c r="B213" s="66"/>
      <c r="C213" s="66"/>
      <c r="D213" s="66"/>
      <c r="E213" s="66"/>
      <c r="F213" s="66"/>
      <c r="G213" s="66"/>
      <c r="H213" s="66"/>
      <c r="I213" s="66"/>
      <c r="J213" s="66"/>
    </row>
    <row r="214" spans="1:10" ht="40">
      <c r="A214" s="127" t="s">
        <v>207</v>
      </c>
      <c r="B214" s="86"/>
      <c r="C214" s="86"/>
      <c r="D214" s="86"/>
      <c r="E214" s="86"/>
      <c r="F214" s="86"/>
      <c r="G214" s="86"/>
      <c r="H214" s="86"/>
      <c r="I214" s="86"/>
      <c r="J214" s="86"/>
    </row>
    <row r="215" spans="1:10" ht="16">
      <c r="A215" s="71"/>
      <c r="B215" s="66"/>
      <c r="C215" s="66"/>
      <c r="D215" s="66"/>
      <c r="E215" s="66"/>
      <c r="F215" s="66"/>
      <c r="G215" s="66"/>
      <c r="H215" s="66"/>
      <c r="I215" s="66"/>
      <c r="J215" s="66"/>
    </row>
    <row r="216" spans="1:10" ht="40">
      <c r="A216" s="125" t="s">
        <v>208</v>
      </c>
      <c r="B216" s="85"/>
      <c r="C216" s="85"/>
      <c r="D216" s="85"/>
      <c r="E216" s="85"/>
      <c r="F216" s="85"/>
      <c r="G216" s="85"/>
      <c r="H216" s="85"/>
      <c r="I216" s="85"/>
      <c r="J216" s="85"/>
    </row>
    <row r="217" spans="1:10" ht="16">
      <c r="A217" s="69"/>
      <c r="B217" s="66"/>
      <c r="C217" s="66"/>
      <c r="D217" s="66"/>
      <c r="E217" s="66"/>
      <c r="F217" s="66"/>
      <c r="G217" s="66"/>
      <c r="H217" s="66"/>
      <c r="I217" s="66"/>
      <c r="J217" s="66"/>
    </row>
    <row r="218" spans="1:10" ht="42" customHeight="1">
      <c r="A218" s="144" t="s">
        <v>273</v>
      </c>
      <c r="B218" s="86"/>
      <c r="C218" s="86"/>
      <c r="D218" s="86"/>
      <c r="E218" s="86"/>
      <c r="F218" s="86"/>
      <c r="G218" s="86"/>
      <c r="H218" s="86"/>
      <c r="I218" s="86"/>
      <c r="J218" s="86"/>
    </row>
    <row r="219" spans="1:10" ht="16">
      <c r="A219" s="71"/>
      <c r="B219" s="66"/>
      <c r="C219" s="66"/>
      <c r="D219" s="66"/>
      <c r="E219" s="66"/>
      <c r="F219" s="66"/>
      <c r="G219" s="66"/>
      <c r="H219" s="66"/>
      <c r="I219" s="66"/>
      <c r="J219" s="66"/>
    </row>
    <row r="220" spans="1:10" ht="39" customHeight="1">
      <c r="A220" s="144" t="s">
        <v>313</v>
      </c>
      <c r="B220" s="85"/>
      <c r="C220" s="85"/>
      <c r="D220" s="85"/>
      <c r="E220" s="85"/>
      <c r="F220" s="85"/>
      <c r="G220" s="85"/>
      <c r="H220" s="85"/>
      <c r="I220" s="85"/>
      <c r="J220" s="85"/>
    </row>
    <row r="221" spans="1:10" ht="16">
      <c r="A221" s="71"/>
      <c r="B221" s="66"/>
      <c r="C221" s="66"/>
      <c r="D221" s="66"/>
      <c r="E221" s="66"/>
      <c r="F221" s="66"/>
      <c r="G221" s="66"/>
      <c r="H221" s="66"/>
      <c r="I221" s="66"/>
      <c r="J221" s="66"/>
    </row>
    <row r="222" spans="1:10" s="123" customFormat="1" ht="24" customHeight="1">
      <c r="A222" s="106" t="s">
        <v>142</v>
      </c>
      <c r="B222" s="73"/>
      <c r="C222" s="73"/>
      <c r="D222" s="73"/>
      <c r="E222" s="73"/>
      <c r="F222" s="73"/>
      <c r="G222" s="73"/>
      <c r="H222" s="73"/>
      <c r="I222" s="73"/>
      <c r="J222" s="73"/>
    </row>
    <row r="223" spans="1:10" ht="16">
      <c r="A223" s="71"/>
      <c r="B223" s="66"/>
      <c r="C223" s="66"/>
      <c r="D223" s="66"/>
      <c r="E223" s="66"/>
      <c r="F223" s="66"/>
      <c r="G223" s="66"/>
      <c r="H223" s="66"/>
      <c r="I223" s="66"/>
      <c r="J223" s="66"/>
    </row>
    <row r="224" spans="1:10" ht="250" customHeight="1">
      <c r="A224" s="94"/>
      <c r="B224" s="94"/>
      <c r="C224" s="94"/>
      <c r="D224" s="94"/>
      <c r="E224" s="94"/>
      <c r="F224" s="94"/>
      <c r="G224" s="94"/>
      <c r="H224" s="94"/>
      <c r="I224" s="94"/>
      <c r="J224" s="94"/>
    </row>
    <row r="225" spans="1:10" ht="16">
      <c r="A225" s="71"/>
      <c r="B225" s="66"/>
      <c r="C225" s="66"/>
      <c r="D225" s="66"/>
      <c r="E225" s="66"/>
      <c r="F225" s="66"/>
      <c r="G225" s="66"/>
      <c r="H225" s="66"/>
      <c r="I225" s="66"/>
      <c r="J225" s="66"/>
    </row>
    <row r="226" spans="1:10" ht="40">
      <c r="A226" s="136" t="s">
        <v>274</v>
      </c>
      <c r="B226" s="85"/>
      <c r="C226" s="85"/>
      <c r="D226" s="85"/>
      <c r="E226" s="85"/>
      <c r="F226" s="85"/>
      <c r="G226" s="85"/>
      <c r="H226" s="85"/>
      <c r="I226" s="85"/>
      <c r="J226" s="85"/>
    </row>
    <row r="227" spans="1:10" ht="16">
      <c r="A227" s="71"/>
      <c r="B227" s="66"/>
      <c r="C227" s="66"/>
      <c r="D227" s="66"/>
      <c r="E227" s="66"/>
      <c r="F227" s="66"/>
      <c r="G227" s="66"/>
      <c r="H227" s="66"/>
      <c r="I227" s="66"/>
      <c r="J227" s="66"/>
    </row>
    <row r="228" spans="1:10" ht="40">
      <c r="A228" s="126" t="s">
        <v>143</v>
      </c>
      <c r="B228" s="85"/>
      <c r="C228" s="85"/>
      <c r="D228" s="85"/>
      <c r="E228" s="85"/>
      <c r="F228" s="85"/>
      <c r="G228" s="85"/>
      <c r="H228" s="85"/>
      <c r="I228" s="85"/>
      <c r="J228" s="85"/>
    </row>
    <row r="229" spans="1:10" ht="16">
      <c r="A229" s="71"/>
      <c r="B229" s="66"/>
      <c r="C229" s="66"/>
      <c r="D229" s="66"/>
      <c r="E229" s="66"/>
      <c r="F229" s="66"/>
      <c r="G229" s="66"/>
      <c r="H229" s="66"/>
      <c r="I229" s="66"/>
      <c r="J229" s="66"/>
    </row>
    <row r="230" spans="1:10" ht="20">
      <c r="A230" s="137" t="s">
        <v>144</v>
      </c>
      <c r="B230" s="85"/>
      <c r="C230" s="85"/>
      <c r="D230" s="85"/>
      <c r="E230" s="85"/>
      <c r="F230" s="85"/>
      <c r="G230" s="85"/>
      <c r="H230" s="85"/>
      <c r="I230" s="85"/>
      <c r="J230" s="85"/>
    </row>
    <row r="231" spans="1:10" ht="16">
      <c r="A231" s="72"/>
      <c r="B231" s="61"/>
      <c r="C231" s="61"/>
      <c r="D231" s="61"/>
      <c r="E231" s="61"/>
      <c r="F231" s="61"/>
      <c r="G231" s="61"/>
      <c r="H231" s="61"/>
      <c r="I231" s="61"/>
      <c r="J231" s="61"/>
    </row>
    <row r="232" spans="1:10" ht="20">
      <c r="A232" s="136" t="s">
        <v>209</v>
      </c>
      <c r="B232" s="88"/>
      <c r="C232" s="88"/>
      <c r="D232" s="88"/>
      <c r="E232" s="88"/>
      <c r="F232" s="88"/>
      <c r="G232" s="88"/>
      <c r="H232" s="88"/>
      <c r="I232" s="88"/>
      <c r="J232" s="88"/>
    </row>
    <row r="233" spans="1:10" ht="16">
      <c r="A233" s="78"/>
      <c r="B233" s="78"/>
      <c r="C233" s="78"/>
      <c r="D233" s="78"/>
      <c r="E233" s="78"/>
      <c r="F233" s="78"/>
      <c r="G233" s="78"/>
      <c r="H233" s="78"/>
      <c r="I233" s="78"/>
      <c r="J233" s="78"/>
    </row>
    <row r="234" spans="1:10" ht="40">
      <c r="A234" s="136" t="s">
        <v>210</v>
      </c>
      <c r="B234" s="78"/>
      <c r="C234" s="78"/>
      <c r="D234" s="78"/>
      <c r="E234" s="78"/>
      <c r="F234" s="78"/>
      <c r="G234" s="78"/>
      <c r="H234" s="78"/>
      <c r="I234" s="78"/>
      <c r="J234" s="78"/>
    </row>
    <row r="235" spans="1:10" ht="16">
      <c r="A235" s="78"/>
      <c r="B235" s="78"/>
      <c r="C235" s="78"/>
      <c r="D235" s="78"/>
      <c r="E235" s="78"/>
      <c r="F235" s="78"/>
      <c r="G235" s="78"/>
      <c r="H235" s="78"/>
      <c r="I235" s="78"/>
      <c r="J235" s="78"/>
    </row>
    <row r="236" spans="1:10" ht="20">
      <c r="A236" s="136" t="s">
        <v>211</v>
      </c>
      <c r="B236" s="78"/>
      <c r="C236" s="78"/>
      <c r="D236" s="78"/>
      <c r="E236" s="78"/>
      <c r="F236" s="78"/>
      <c r="G236" s="78"/>
      <c r="H236" s="78"/>
      <c r="I236" s="78"/>
      <c r="J236" s="78"/>
    </row>
    <row r="237" spans="1:10" ht="16">
      <c r="A237" s="70"/>
      <c r="B237" s="61"/>
      <c r="C237" s="61"/>
      <c r="D237" s="61"/>
      <c r="E237" s="61"/>
      <c r="F237" s="61"/>
      <c r="G237" s="61"/>
      <c r="H237" s="61"/>
      <c r="I237" s="61"/>
      <c r="J237" s="61"/>
    </row>
    <row r="238" spans="1:10" ht="40">
      <c r="A238" s="129" t="s">
        <v>212</v>
      </c>
      <c r="B238" s="61"/>
      <c r="C238" s="61"/>
      <c r="D238" s="61"/>
      <c r="E238" s="61"/>
      <c r="F238" s="61"/>
      <c r="G238" s="61"/>
      <c r="H238" s="61"/>
      <c r="I238" s="61"/>
      <c r="J238" s="61"/>
    </row>
    <row r="239" spans="1:10" ht="16">
      <c r="A239" s="70"/>
      <c r="B239" s="61"/>
      <c r="C239" s="61"/>
      <c r="D239" s="61"/>
      <c r="E239" s="61"/>
      <c r="F239" s="61"/>
      <c r="G239" s="61"/>
      <c r="H239" s="61"/>
      <c r="I239" s="61"/>
      <c r="J239" s="61"/>
    </row>
    <row r="240" spans="1:10" ht="19">
      <c r="A240" s="138" t="s">
        <v>213</v>
      </c>
      <c r="B240" s="61"/>
      <c r="C240" s="61"/>
      <c r="D240" s="61"/>
      <c r="E240" s="61"/>
      <c r="F240" s="61"/>
      <c r="G240" s="61"/>
      <c r="H240" s="61"/>
      <c r="I240" s="61"/>
      <c r="J240" s="61"/>
    </row>
    <row r="241" spans="1:10" ht="16">
      <c r="A241" s="67"/>
      <c r="B241" s="61"/>
      <c r="C241" s="61"/>
      <c r="D241" s="61"/>
      <c r="E241" s="61"/>
      <c r="F241" s="61"/>
      <c r="G241" s="61"/>
      <c r="H241" s="61"/>
      <c r="I241" s="61"/>
      <c r="J241" s="61"/>
    </row>
    <row r="242" spans="1:10" ht="40">
      <c r="A242" s="127" t="s">
        <v>214</v>
      </c>
      <c r="B242" s="86"/>
      <c r="C242" s="86"/>
      <c r="D242" s="86"/>
      <c r="E242" s="86"/>
      <c r="F242" s="86"/>
      <c r="G242" s="86"/>
      <c r="H242" s="86"/>
      <c r="I242" s="86"/>
      <c r="J242" s="86"/>
    </row>
    <row r="243" spans="1:10" ht="16">
      <c r="A243" s="86"/>
      <c r="B243" s="86"/>
      <c r="C243" s="86"/>
      <c r="D243" s="86"/>
      <c r="E243" s="86"/>
      <c r="F243" s="86"/>
      <c r="G243" s="86"/>
      <c r="H243" s="86"/>
      <c r="I243" s="86"/>
      <c r="J243" s="86"/>
    </row>
    <row r="244" spans="1:10" ht="41.25" customHeight="1">
      <c r="A244" s="146" t="s">
        <v>275</v>
      </c>
      <c r="B244" s="66"/>
      <c r="C244" s="66"/>
      <c r="D244" s="66"/>
      <c r="E244" s="66"/>
      <c r="F244" s="66"/>
      <c r="G244" s="66"/>
      <c r="H244" s="66"/>
      <c r="I244" s="66"/>
      <c r="J244" s="66"/>
    </row>
    <row r="245" spans="1:10" ht="16">
      <c r="A245" s="86"/>
      <c r="B245" s="86"/>
      <c r="C245" s="86"/>
      <c r="D245" s="86"/>
      <c r="E245" s="86"/>
      <c r="F245" s="86"/>
      <c r="G245" s="86"/>
      <c r="H245" s="86"/>
      <c r="I245" s="86"/>
      <c r="J245" s="86"/>
    </row>
    <row r="246" spans="1:10" ht="22.5" customHeight="1">
      <c r="A246" s="144" t="s">
        <v>315</v>
      </c>
      <c r="B246" s="66"/>
      <c r="C246" s="66"/>
      <c r="D246" s="66"/>
      <c r="E246" s="66"/>
      <c r="F246" s="66"/>
      <c r="G246" s="66"/>
      <c r="H246" s="66"/>
      <c r="I246" s="66"/>
      <c r="J246" s="66"/>
    </row>
    <row r="247" spans="1:10" ht="16">
      <c r="A247" s="85"/>
      <c r="B247" s="85"/>
      <c r="C247" s="85"/>
      <c r="D247" s="85"/>
      <c r="E247" s="85"/>
      <c r="F247" s="85"/>
      <c r="G247" s="85"/>
      <c r="H247" s="85"/>
      <c r="I247" s="85"/>
      <c r="J247" s="85"/>
    </row>
    <row r="248" spans="1:10" s="123" customFormat="1" ht="24" customHeight="1">
      <c r="A248" s="106" t="s">
        <v>145</v>
      </c>
      <c r="B248" s="73"/>
      <c r="C248" s="73"/>
      <c r="D248" s="73"/>
      <c r="E248" s="73"/>
      <c r="F248" s="73"/>
      <c r="G248" s="73"/>
      <c r="H248" s="73"/>
      <c r="I248" s="73"/>
      <c r="J248" s="73"/>
    </row>
    <row r="249" spans="1:10" ht="16">
      <c r="A249" s="87"/>
      <c r="B249" s="87"/>
      <c r="C249" s="87"/>
      <c r="D249" s="87"/>
      <c r="E249" s="87"/>
      <c r="F249" s="87"/>
      <c r="G249" s="87"/>
      <c r="H249" s="87"/>
      <c r="I249" s="87"/>
      <c r="J249" s="87"/>
    </row>
    <row r="250" spans="1:10" ht="250" customHeight="1">
      <c r="A250" s="72"/>
      <c r="B250" s="61"/>
      <c r="C250" s="61"/>
      <c r="D250" s="61"/>
      <c r="E250" s="61"/>
      <c r="F250" s="61"/>
      <c r="G250" s="61"/>
      <c r="H250" s="61"/>
      <c r="I250" s="61"/>
      <c r="J250" s="61"/>
    </row>
    <row r="251" spans="1:10">
      <c r="A251" s="61"/>
      <c r="B251" s="61"/>
      <c r="C251" s="61"/>
      <c r="D251" s="61"/>
      <c r="E251" s="61"/>
      <c r="F251" s="61"/>
      <c r="G251" s="61"/>
      <c r="H251" s="61"/>
      <c r="I251" s="61"/>
      <c r="J251" s="61"/>
    </row>
    <row r="252" spans="1:10" ht="36" customHeight="1">
      <c r="A252" s="144" t="s">
        <v>276</v>
      </c>
      <c r="B252" s="61"/>
      <c r="C252" s="61"/>
      <c r="D252" s="61"/>
      <c r="E252" s="61"/>
      <c r="F252" s="61"/>
      <c r="G252" s="61"/>
      <c r="H252" s="61"/>
      <c r="I252" s="61"/>
      <c r="J252" s="61"/>
    </row>
    <row r="253" spans="1:10">
      <c r="A253" s="61"/>
      <c r="B253" s="61"/>
      <c r="C253" s="61"/>
      <c r="D253" s="61"/>
      <c r="E253" s="61"/>
      <c r="F253" s="61"/>
      <c r="G253" s="61"/>
      <c r="H253" s="61"/>
      <c r="I253" s="61"/>
      <c r="J253" s="61"/>
    </row>
    <row r="254" spans="1:10" ht="40">
      <c r="A254" s="129" t="s">
        <v>146</v>
      </c>
      <c r="B254" s="61"/>
      <c r="C254" s="61"/>
      <c r="D254" s="61"/>
      <c r="E254" s="61"/>
      <c r="F254" s="61"/>
      <c r="G254" s="61"/>
      <c r="H254" s="61"/>
      <c r="I254" s="61"/>
      <c r="J254" s="61"/>
    </row>
    <row r="255" spans="1:10">
      <c r="A255" s="61"/>
      <c r="B255" s="61"/>
      <c r="C255" s="61"/>
      <c r="D255" s="61"/>
      <c r="E255" s="61"/>
      <c r="F255" s="61"/>
      <c r="G255" s="61"/>
      <c r="H255" s="61"/>
      <c r="I255" s="61"/>
      <c r="J255" s="61"/>
    </row>
    <row r="256" spans="1:10" ht="40">
      <c r="A256" s="125" t="s">
        <v>263</v>
      </c>
      <c r="B256" s="96"/>
      <c r="C256" s="96"/>
      <c r="D256" s="96"/>
      <c r="E256" s="96"/>
      <c r="F256" s="96"/>
      <c r="G256" s="96"/>
      <c r="H256" s="96"/>
      <c r="I256" s="96"/>
      <c r="J256" s="96"/>
    </row>
    <row r="257" spans="1:10" ht="16">
      <c r="A257" s="96"/>
      <c r="B257" s="96"/>
      <c r="C257" s="96"/>
      <c r="D257" s="96"/>
      <c r="E257" s="96"/>
      <c r="F257" s="96"/>
      <c r="G257" s="96"/>
      <c r="H257" s="96"/>
      <c r="I257" s="96"/>
      <c r="J257" s="96"/>
    </row>
    <row r="258" spans="1:10" s="33" customFormat="1" ht="80">
      <c r="A258" s="125" t="s">
        <v>264</v>
      </c>
      <c r="B258" s="66"/>
      <c r="C258" s="66"/>
      <c r="D258" s="66"/>
      <c r="E258" s="66"/>
      <c r="F258" s="66"/>
      <c r="G258" s="66"/>
      <c r="H258" s="66"/>
      <c r="I258" s="66"/>
      <c r="J258" s="66"/>
    </row>
    <row r="259" spans="1:10" ht="16">
      <c r="A259" s="96"/>
      <c r="B259" s="96"/>
      <c r="C259" s="96"/>
      <c r="D259" s="96"/>
      <c r="E259" s="96"/>
      <c r="F259" s="96"/>
      <c r="G259" s="96"/>
      <c r="H259" s="96"/>
      <c r="I259" s="96"/>
      <c r="J259" s="96"/>
    </row>
    <row r="260" spans="1:10" ht="20">
      <c r="A260" s="137" t="s">
        <v>147</v>
      </c>
      <c r="B260" s="66"/>
      <c r="C260" s="66"/>
      <c r="D260" s="66"/>
      <c r="E260" s="66"/>
      <c r="F260" s="66"/>
      <c r="G260" s="66"/>
      <c r="H260" s="66"/>
      <c r="I260" s="66"/>
      <c r="J260" s="66"/>
    </row>
    <row r="261" spans="1:10" ht="16">
      <c r="A261" s="94"/>
      <c r="B261" s="94"/>
      <c r="C261" s="94"/>
      <c r="D261" s="94"/>
      <c r="E261" s="94"/>
      <c r="F261" s="94"/>
      <c r="G261" s="94"/>
      <c r="H261" s="94"/>
      <c r="I261" s="94"/>
      <c r="J261" s="94"/>
    </row>
    <row r="262" spans="1:10" ht="40">
      <c r="A262" s="125" t="s">
        <v>215</v>
      </c>
      <c r="B262" s="66"/>
      <c r="C262" s="66"/>
      <c r="D262" s="66"/>
      <c r="E262" s="66"/>
      <c r="F262" s="66"/>
      <c r="G262" s="66"/>
      <c r="H262" s="66"/>
      <c r="I262" s="66"/>
      <c r="J262" s="66"/>
    </row>
    <row r="263" spans="1:10" ht="16">
      <c r="A263" s="94"/>
      <c r="B263" s="94"/>
      <c r="C263" s="94"/>
      <c r="D263" s="94"/>
      <c r="E263" s="94"/>
      <c r="F263" s="94"/>
      <c r="G263" s="94"/>
      <c r="H263" s="94"/>
      <c r="I263" s="94"/>
      <c r="J263" s="94"/>
    </row>
    <row r="264" spans="1:10" ht="40">
      <c r="A264" s="125" t="s">
        <v>216</v>
      </c>
      <c r="B264" s="66"/>
      <c r="C264" s="66"/>
      <c r="D264" s="66"/>
      <c r="E264" s="66"/>
      <c r="F264" s="66"/>
      <c r="G264" s="66"/>
      <c r="H264" s="66"/>
      <c r="I264" s="66"/>
      <c r="J264" s="66"/>
    </row>
    <row r="265" spans="1:10" ht="16">
      <c r="A265" s="94"/>
      <c r="B265" s="94"/>
      <c r="C265" s="94"/>
      <c r="D265" s="94"/>
      <c r="E265" s="94"/>
      <c r="F265" s="94"/>
      <c r="G265" s="94"/>
      <c r="H265" s="94"/>
      <c r="I265" s="94"/>
      <c r="J265" s="94"/>
    </row>
    <row r="266" spans="1:10" ht="40">
      <c r="A266" s="125" t="s">
        <v>217</v>
      </c>
      <c r="B266" s="66"/>
      <c r="C266" s="66"/>
      <c r="D266" s="66"/>
      <c r="E266" s="66"/>
      <c r="F266" s="66"/>
      <c r="G266" s="66"/>
      <c r="H266" s="66"/>
      <c r="I266" s="66"/>
      <c r="J266" s="66"/>
    </row>
    <row r="267" spans="1:10" ht="16">
      <c r="A267" s="94"/>
      <c r="B267" s="94"/>
      <c r="C267" s="94"/>
      <c r="D267" s="94"/>
      <c r="E267" s="94"/>
      <c r="F267" s="94"/>
      <c r="G267" s="94"/>
      <c r="H267" s="94"/>
      <c r="I267" s="94"/>
      <c r="J267" s="94"/>
    </row>
    <row r="268" spans="1:10" ht="40">
      <c r="A268" s="125" t="s">
        <v>218</v>
      </c>
      <c r="B268" s="66"/>
      <c r="C268" s="66"/>
      <c r="D268" s="66"/>
      <c r="E268" s="66"/>
      <c r="F268" s="66"/>
      <c r="G268" s="66"/>
      <c r="H268" s="66"/>
      <c r="I268" s="66"/>
      <c r="J268" s="66"/>
    </row>
    <row r="269" spans="1:10" ht="16">
      <c r="A269" s="94"/>
      <c r="B269" s="94"/>
      <c r="C269" s="94"/>
      <c r="D269" s="94"/>
      <c r="E269" s="94"/>
      <c r="F269" s="94"/>
      <c r="G269" s="94"/>
      <c r="H269" s="94"/>
      <c r="I269" s="94"/>
      <c r="J269" s="94"/>
    </row>
    <row r="270" spans="1:10" ht="20">
      <c r="A270" s="130" t="s">
        <v>219</v>
      </c>
      <c r="B270" s="61"/>
      <c r="C270" s="61"/>
      <c r="D270" s="61"/>
      <c r="E270" s="61"/>
      <c r="F270" s="61"/>
      <c r="G270" s="61"/>
      <c r="H270" s="61"/>
      <c r="I270" s="61"/>
      <c r="J270" s="61"/>
    </row>
    <row r="271" spans="1:10">
      <c r="A271" s="61"/>
      <c r="B271" s="61"/>
      <c r="C271" s="61"/>
      <c r="D271" s="61"/>
      <c r="E271" s="61"/>
      <c r="F271" s="61"/>
      <c r="G271" s="61"/>
      <c r="H271" s="61"/>
      <c r="I271" s="61"/>
      <c r="J271" s="61"/>
    </row>
    <row r="272" spans="1:10" ht="19">
      <c r="A272" s="131" t="s">
        <v>220</v>
      </c>
      <c r="B272" s="61"/>
      <c r="C272" s="61"/>
      <c r="D272" s="61"/>
      <c r="E272" s="61"/>
      <c r="F272" s="61"/>
      <c r="G272" s="61"/>
      <c r="H272" s="61"/>
      <c r="I272" s="61"/>
      <c r="J272" s="61"/>
    </row>
    <row r="273" spans="1:10" ht="16">
      <c r="A273" s="67"/>
      <c r="B273" s="61"/>
      <c r="C273" s="61"/>
      <c r="D273" s="61"/>
      <c r="E273" s="61"/>
      <c r="F273" s="61"/>
      <c r="G273" s="61"/>
      <c r="H273" s="61"/>
      <c r="I273" s="61"/>
      <c r="J273" s="61"/>
    </row>
    <row r="274" spans="1:10" ht="80">
      <c r="A274" s="135" t="s">
        <v>277</v>
      </c>
      <c r="B274" s="61"/>
      <c r="C274" s="61"/>
      <c r="D274" s="61"/>
      <c r="E274" s="61"/>
      <c r="F274" s="61"/>
      <c r="G274" s="61"/>
      <c r="H274" s="61"/>
      <c r="I274" s="61"/>
      <c r="J274" s="61"/>
    </row>
    <row r="275" spans="1:10" ht="16">
      <c r="A275" s="67"/>
      <c r="B275" s="61"/>
      <c r="C275" s="61"/>
      <c r="D275" s="61"/>
      <c r="E275" s="61"/>
      <c r="F275" s="61"/>
      <c r="G275" s="61"/>
      <c r="H275" s="61"/>
      <c r="I275" s="61"/>
      <c r="J275" s="61"/>
    </row>
    <row r="276" spans="1:10" ht="39.75" customHeight="1">
      <c r="A276" s="144" t="s">
        <v>314</v>
      </c>
      <c r="B276" s="61"/>
      <c r="C276" s="61"/>
      <c r="D276" s="61"/>
      <c r="E276" s="61"/>
      <c r="F276" s="61"/>
      <c r="G276" s="61"/>
      <c r="H276" s="61"/>
      <c r="I276" s="61"/>
      <c r="J276" s="61"/>
    </row>
    <row r="277" spans="1:10" ht="16">
      <c r="A277" s="67"/>
      <c r="B277" s="61"/>
      <c r="C277" s="61"/>
      <c r="D277" s="61"/>
      <c r="E277" s="61"/>
      <c r="F277" s="61"/>
      <c r="G277" s="61"/>
      <c r="H277" s="61"/>
      <c r="I277" s="61"/>
      <c r="J277" s="61"/>
    </row>
    <row r="278" spans="1:10" s="123" customFormat="1" ht="24" customHeight="1">
      <c r="A278" s="106" t="s">
        <v>148</v>
      </c>
      <c r="B278" s="73"/>
      <c r="C278" s="73"/>
      <c r="D278" s="73"/>
      <c r="E278" s="73"/>
      <c r="F278" s="73"/>
      <c r="G278" s="73"/>
      <c r="H278" s="73"/>
      <c r="I278" s="73"/>
      <c r="J278" s="73"/>
    </row>
    <row r="279" spans="1:10" ht="16">
      <c r="A279" s="96"/>
      <c r="B279" s="96"/>
      <c r="C279" s="96"/>
      <c r="D279" s="96"/>
      <c r="E279" s="96"/>
      <c r="F279" s="96"/>
      <c r="G279" s="96"/>
      <c r="H279" s="96"/>
      <c r="I279" s="96"/>
      <c r="J279" s="96"/>
    </row>
    <row r="280" spans="1:10" ht="250" customHeight="1">
      <c r="A280" s="71"/>
      <c r="B280" s="66"/>
      <c r="C280" s="66"/>
      <c r="D280" s="66"/>
      <c r="E280" s="66"/>
      <c r="F280" s="66"/>
      <c r="G280" s="66"/>
      <c r="H280" s="66"/>
      <c r="I280" s="66"/>
      <c r="J280" s="66"/>
    </row>
    <row r="281" spans="1:10" ht="16">
      <c r="A281" s="96"/>
      <c r="B281" s="96"/>
      <c r="C281" s="96"/>
      <c r="D281" s="96"/>
      <c r="E281" s="96"/>
      <c r="F281" s="96"/>
      <c r="G281" s="96"/>
      <c r="H281" s="96"/>
      <c r="I281" s="96"/>
      <c r="J281" s="96"/>
    </row>
    <row r="282" spans="1:10" ht="40">
      <c r="A282" s="136" t="s">
        <v>278</v>
      </c>
      <c r="B282" s="66"/>
      <c r="C282" s="66"/>
      <c r="D282" s="66"/>
      <c r="E282" s="66"/>
      <c r="F282" s="66"/>
      <c r="G282" s="66"/>
      <c r="H282" s="66"/>
      <c r="I282" s="66"/>
      <c r="J282" s="66"/>
    </row>
    <row r="283" spans="1:10" ht="16">
      <c r="A283" s="94"/>
      <c r="B283" s="94"/>
      <c r="C283" s="94"/>
      <c r="D283" s="94"/>
      <c r="E283" s="94"/>
      <c r="F283" s="94"/>
      <c r="G283" s="94"/>
      <c r="H283" s="94"/>
      <c r="I283" s="94"/>
      <c r="J283" s="94"/>
    </row>
    <row r="284" spans="1:10" ht="20">
      <c r="A284" s="137" t="s">
        <v>149</v>
      </c>
      <c r="B284" s="66"/>
      <c r="C284" s="66"/>
      <c r="D284" s="66"/>
      <c r="E284" s="66"/>
      <c r="F284" s="66"/>
      <c r="G284" s="66"/>
      <c r="H284" s="66"/>
      <c r="I284" s="66"/>
      <c r="J284" s="66"/>
    </row>
    <row r="285" spans="1:10" ht="16">
      <c r="A285" s="94"/>
      <c r="B285" s="94"/>
      <c r="C285" s="94"/>
      <c r="D285" s="94"/>
      <c r="E285" s="94"/>
      <c r="F285" s="94"/>
      <c r="G285" s="94"/>
      <c r="H285" s="94"/>
      <c r="I285" s="94"/>
      <c r="J285" s="94"/>
    </row>
    <row r="286" spans="1:10" ht="40">
      <c r="A286" s="125" t="s">
        <v>221</v>
      </c>
      <c r="B286" s="66"/>
      <c r="C286" s="66"/>
      <c r="D286" s="66"/>
      <c r="E286" s="66"/>
      <c r="F286" s="66"/>
      <c r="G286" s="66"/>
      <c r="H286" s="66"/>
      <c r="I286" s="66"/>
      <c r="J286" s="66"/>
    </row>
    <row r="287" spans="1:10" ht="16">
      <c r="A287" s="94"/>
      <c r="B287" s="94"/>
      <c r="C287" s="94"/>
      <c r="D287" s="94"/>
      <c r="E287" s="94"/>
      <c r="F287" s="94"/>
      <c r="G287" s="94"/>
      <c r="H287" s="94"/>
      <c r="I287" s="94"/>
      <c r="J287" s="94"/>
    </row>
    <row r="288" spans="1:10" ht="20">
      <c r="A288" s="125" t="s">
        <v>222</v>
      </c>
      <c r="B288" s="66"/>
      <c r="C288" s="66"/>
      <c r="D288" s="66"/>
      <c r="E288" s="66"/>
      <c r="F288" s="66"/>
      <c r="G288" s="66"/>
      <c r="H288" s="66"/>
      <c r="I288" s="66"/>
      <c r="J288" s="66"/>
    </row>
    <row r="289" spans="1:10" ht="16">
      <c r="A289" s="94"/>
      <c r="B289" s="94"/>
      <c r="C289" s="94"/>
      <c r="D289" s="94"/>
      <c r="E289" s="94"/>
      <c r="F289" s="94"/>
      <c r="G289" s="94"/>
      <c r="H289" s="94"/>
      <c r="I289" s="94"/>
      <c r="J289" s="94"/>
    </row>
    <row r="290" spans="1:10" ht="20">
      <c r="A290" s="125" t="s">
        <v>223</v>
      </c>
      <c r="B290" s="66"/>
      <c r="C290" s="66"/>
      <c r="D290" s="66"/>
      <c r="E290" s="66"/>
      <c r="F290" s="66"/>
      <c r="G290" s="66"/>
      <c r="H290" s="66"/>
      <c r="I290" s="66"/>
      <c r="J290" s="66"/>
    </row>
    <row r="291" spans="1:10" ht="16">
      <c r="A291" s="94"/>
      <c r="B291" s="94"/>
      <c r="C291" s="94"/>
      <c r="D291" s="94"/>
      <c r="E291" s="94"/>
      <c r="F291" s="94"/>
      <c r="G291" s="94"/>
      <c r="H291" s="94"/>
      <c r="I291" s="94"/>
      <c r="J291" s="94"/>
    </row>
    <row r="292" spans="1:10" ht="40">
      <c r="A292" s="125" t="s">
        <v>224</v>
      </c>
      <c r="B292" s="66"/>
      <c r="C292" s="66"/>
      <c r="D292" s="66"/>
      <c r="E292" s="66"/>
      <c r="F292" s="66"/>
      <c r="G292" s="66"/>
      <c r="H292" s="66"/>
      <c r="I292" s="66"/>
      <c r="J292" s="66"/>
    </row>
    <row r="293" spans="1:10" ht="16">
      <c r="A293" s="94"/>
      <c r="B293" s="94"/>
      <c r="C293" s="94"/>
      <c r="D293" s="94"/>
      <c r="E293" s="94"/>
      <c r="F293" s="94"/>
      <c r="G293" s="94"/>
      <c r="H293" s="94"/>
      <c r="I293" s="94"/>
      <c r="J293" s="94"/>
    </row>
    <row r="294" spans="1:10" ht="20">
      <c r="A294" s="125" t="s">
        <v>225</v>
      </c>
      <c r="B294" s="66"/>
      <c r="C294" s="66"/>
      <c r="D294" s="66"/>
      <c r="E294" s="66"/>
      <c r="F294" s="66"/>
      <c r="G294" s="66"/>
      <c r="H294" s="66"/>
      <c r="I294" s="66"/>
      <c r="J294" s="66"/>
    </row>
    <row r="295" spans="1:10" ht="16">
      <c r="A295" s="94"/>
      <c r="B295" s="94"/>
      <c r="C295" s="94"/>
      <c r="D295" s="94"/>
      <c r="E295" s="94"/>
      <c r="F295" s="94"/>
      <c r="G295" s="94"/>
      <c r="H295" s="94"/>
      <c r="I295" s="94"/>
      <c r="J295" s="94"/>
    </row>
    <row r="296" spans="1:10" ht="20">
      <c r="A296" s="125" t="s">
        <v>226</v>
      </c>
      <c r="B296" s="66"/>
      <c r="C296" s="66"/>
      <c r="D296" s="66"/>
      <c r="E296" s="66"/>
      <c r="F296" s="66"/>
      <c r="G296" s="66"/>
      <c r="H296" s="66"/>
      <c r="I296" s="66"/>
      <c r="J296" s="66"/>
    </row>
    <row r="297" spans="1:10" ht="16">
      <c r="A297" s="94"/>
      <c r="B297" s="94"/>
      <c r="C297" s="94"/>
      <c r="D297" s="94"/>
      <c r="E297" s="94"/>
      <c r="F297" s="94"/>
      <c r="G297" s="94"/>
      <c r="H297" s="94"/>
      <c r="I297" s="94"/>
      <c r="J297" s="94"/>
    </row>
    <row r="298" spans="1:10" ht="20">
      <c r="A298" s="136" t="s">
        <v>279</v>
      </c>
      <c r="B298" s="66"/>
      <c r="C298" s="66"/>
      <c r="D298" s="66"/>
      <c r="E298" s="66"/>
      <c r="F298" s="66"/>
      <c r="G298" s="66"/>
      <c r="H298" s="66"/>
      <c r="I298" s="66"/>
      <c r="J298" s="66"/>
    </row>
    <row r="299" spans="1:10" ht="16">
      <c r="A299" s="93"/>
      <c r="B299" s="93"/>
      <c r="C299" s="93"/>
      <c r="D299" s="93"/>
      <c r="E299" s="93"/>
      <c r="F299" s="93"/>
      <c r="G299" s="93"/>
      <c r="H299" s="93"/>
      <c r="I299" s="93"/>
      <c r="J299" s="93"/>
    </row>
    <row r="300" spans="1:10" ht="41.25" customHeight="1">
      <c r="A300" s="144" t="s">
        <v>314</v>
      </c>
      <c r="B300" s="61"/>
      <c r="C300" s="61"/>
      <c r="D300" s="61"/>
      <c r="E300" s="61"/>
      <c r="F300" s="61"/>
      <c r="G300" s="61"/>
      <c r="H300" s="61"/>
      <c r="I300" s="61"/>
      <c r="J300" s="61"/>
    </row>
    <row r="301" spans="1:10" ht="16">
      <c r="A301" s="70"/>
      <c r="B301" s="61"/>
      <c r="C301" s="61"/>
      <c r="D301" s="61"/>
      <c r="E301" s="61"/>
      <c r="F301" s="61"/>
      <c r="G301" s="61"/>
      <c r="H301" s="61"/>
      <c r="I301" s="61"/>
      <c r="J301" s="61"/>
    </row>
    <row r="302" spans="1:10" s="123" customFormat="1" ht="24" customHeight="1">
      <c r="A302" s="143" t="s">
        <v>266</v>
      </c>
      <c r="B302" s="73"/>
      <c r="C302" s="73"/>
      <c r="D302" s="73"/>
      <c r="E302" s="73"/>
      <c r="F302" s="73"/>
      <c r="G302" s="73"/>
      <c r="H302" s="73"/>
      <c r="I302" s="73"/>
      <c r="J302" s="73"/>
    </row>
    <row r="303" spans="1:10" ht="16">
      <c r="A303" s="70"/>
      <c r="B303" s="61"/>
      <c r="C303" s="61"/>
      <c r="D303" s="61"/>
      <c r="E303" s="61"/>
      <c r="F303" s="61"/>
      <c r="G303" s="61"/>
      <c r="H303" s="61"/>
      <c r="I303" s="61"/>
      <c r="J303" s="61"/>
    </row>
    <row r="304" spans="1:10" ht="250" customHeight="1">
      <c r="A304" s="70"/>
      <c r="B304" s="61"/>
      <c r="C304" s="61"/>
      <c r="D304" s="61"/>
      <c r="E304" s="61"/>
      <c r="F304" s="61"/>
      <c r="G304" s="61"/>
      <c r="H304" s="61"/>
      <c r="I304" s="61"/>
      <c r="J304" s="61"/>
    </row>
    <row r="305" spans="1:10" ht="16">
      <c r="A305" s="70"/>
      <c r="B305" s="61"/>
      <c r="C305" s="61"/>
      <c r="D305" s="61"/>
      <c r="E305" s="61"/>
      <c r="F305" s="61"/>
      <c r="G305" s="61"/>
      <c r="H305" s="61"/>
      <c r="I305" s="61"/>
      <c r="J305" s="61"/>
    </row>
    <row r="306" spans="1:10" ht="40">
      <c r="A306" s="135" t="s">
        <v>280</v>
      </c>
      <c r="B306" s="61"/>
      <c r="C306" s="61"/>
      <c r="D306" s="61"/>
      <c r="E306" s="61"/>
      <c r="F306" s="61"/>
      <c r="G306" s="61"/>
      <c r="H306" s="61"/>
      <c r="I306" s="61"/>
      <c r="J306" s="61"/>
    </row>
    <row r="307" spans="1:10" ht="16">
      <c r="A307" s="70"/>
      <c r="B307" s="61"/>
      <c r="C307" s="61"/>
      <c r="D307" s="61"/>
      <c r="E307" s="61"/>
      <c r="F307" s="61"/>
      <c r="G307" s="61"/>
      <c r="H307" s="61"/>
      <c r="I307" s="61"/>
      <c r="J307" s="61"/>
    </row>
    <row r="308" spans="1:10" ht="20">
      <c r="A308" s="129" t="s">
        <v>227</v>
      </c>
      <c r="B308" s="61"/>
      <c r="C308" s="61"/>
      <c r="D308" s="61"/>
      <c r="E308" s="61"/>
      <c r="F308" s="61"/>
      <c r="G308" s="61"/>
      <c r="H308" s="61"/>
      <c r="I308" s="61"/>
      <c r="J308" s="61"/>
    </row>
    <row r="309" spans="1:10">
      <c r="A309" s="61"/>
      <c r="B309" s="61"/>
      <c r="C309" s="61"/>
      <c r="D309" s="61"/>
      <c r="E309" s="61"/>
      <c r="F309" s="61"/>
      <c r="G309" s="61"/>
      <c r="H309" s="61"/>
      <c r="I309" s="61"/>
      <c r="J309" s="61"/>
    </row>
    <row r="310" spans="1:10" ht="20">
      <c r="A310" s="137" t="s">
        <v>150</v>
      </c>
      <c r="B310" s="96"/>
      <c r="C310" s="96"/>
      <c r="D310" s="96"/>
      <c r="E310" s="96"/>
      <c r="F310" s="96"/>
      <c r="G310" s="96"/>
      <c r="H310" s="96"/>
      <c r="I310" s="96"/>
      <c r="J310" s="96"/>
    </row>
    <row r="311" spans="1:10" ht="16">
      <c r="A311" s="96"/>
      <c r="B311" s="96"/>
      <c r="C311" s="96"/>
      <c r="D311" s="96"/>
      <c r="E311" s="96"/>
      <c r="F311" s="96"/>
      <c r="G311" s="96"/>
      <c r="H311" s="96"/>
      <c r="I311" s="96"/>
      <c r="J311" s="96"/>
    </row>
    <row r="312" spans="1:10" ht="20">
      <c r="A312" s="125" t="s">
        <v>228</v>
      </c>
      <c r="B312" s="66"/>
      <c r="C312" s="66"/>
      <c r="D312" s="66"/>
      <c r="E312" s="66"/>
      <c r="F312" s="66"/>
      <c r="G312" s="66"/>
      <c r="H312" s="66"/>
      <c r="I312" s="66"/>
      <c r="J312" s="66"/>
    </row>
    <row r="313" spans="1:10" ht="16">
      <c r="A313" s="94"/>
      <c r="B313" s="94"/>
      <c r="C313" s="94"/>
      <c r="D313" s="94"/>
      <c r="E313" s="94"/>
      <c r="F313" s="94"/>
      <c r="G313" s="94"/>
      <c r="H313" s="94"/>
      <c r="I313" s="94"/>
      <c r="J313" s="94"/>
    </row>
    <row r="314" spans="1:10" ht="40">
      <c r="A314" s="136" t="s">
        <v>229</v>
      </c>
      <c r="B314" s="66"/>
      <c r="C314" s="66"/>
      <c r="D314" s="66"/>
      <c r="E314" s="66"/>
      <c r="F314" s="66"/>
      <c r="G314" s="66"/>
      <c r="H314" s="66"/>
      <c r="I314" s="66"/>
      <c r="J314" s="66"/>
    </row>
    <row r="315" spans="1:10" ht="16">
      <c r="A315" s="96"/>
      <c r="B315" s="96"/>
      <c r="C315" s="96"/>
      <c r="D315" s="96"/>
      <c r="E315" s="96"/>
      <c r="F315" s="96"/>
      <c r="G315" s="96"/>
      <c r="H315" s="96"/>
      <c r="I315" s="96"/>
      <c r="J315" s="96"/>
    </row>
    <row r="316" spans="1:10" ht="20">
      <c r="A316" s="125" t="s">
        <v>230</v>
      </c>
      <c r="B316" s="66"/>
      <c r="C316" s="66"/>
      <c r="D316" s="66"/>
      <c r="E316" s="66"/>
      <c r="F316" s="66"/>
      <c r="G316" s="66"/>
      <c r="H316" s="66"/>
      <c r="I316" s="66"/>
      <c r="J316" s="66"/>
    </row>
    <row r="317" spans="1:10" ht="16">
      <c r="A317" s="94"/>
      <c r="B317" s="94"/>
      <c r="C317" s="94"/>
      <c r="D317" s="94"/>
      <c r="E317" s="94"/>
      <c r="F317" s="94"/>
      <c r="G317" s="94"/>
      <c r="H317" s="94"/>
      <c r="I317" s="94"/>
      <c r="J317" s="94"/>
    </row>
    <row r="318" spans="1:10" ht="20">
      <c r="A318" s="125" t="s">
        <v>231</v>
      </c>
      <c r="B318" s="66"/>
      <c r="C318" s="66"/>
      <c r="D318" s="66"/>
      <c r="E318" s="66"/>
      <c r="F318" s="66"/>
      <c r="G318" s="66"/>
      <c r="H318" s="66"/>
      <c r="I318" s="66"/>
      <c r="J318" s="66"/>
    </row>
    <row r="319" spans="1:10" ht="16">
      <c r="A319" s="94"/>
      <c r="B319" s="94"/>
      <c r="C319" s="94"/>
      <c r="D319" s="94"/>
      <c r="E319" s="94"/>
      <c r="F319" s="94"/>
      <c r="G319" s="94"/>
      <c r="H319" s="94"/>
      <c r="I319" s="94"/>
      <c r="J319" s="94"/>
    </row>
    <row r="320" spans="1:10" ht="20">
      <c r="A320" s="125" t="s">
        <v>232</v>
      </c>
      <c r="B320" s="66"/>
      <c r="C320" s="66"/>
      <c r="D320" s="66"/>
      <c r="E320" s="66"/>
      <c r="F320" s="66"/>
      <c r="G320" s="66"/>
      <c r="H320" s="66"/>
      <c r="I320" s="66"/>
      <c r="J320" s="66"/>
    </row>
    <row r="321" spans="1:10" ht="16">
      <c r="A321" s="94"/>
      <c r="B321" s="94"/>
      <c r="C321" s="94"/>
      <c r="D321" s="94"/>
      <c r="E321" s="94"/>
      <c r="F321" s="94"/>
      <c r="G321" s="94"/>
      <c r="H321" s="94"/>
      <c r="I321" s="94"/>
      <c r="J321" s="94"/>
    </row>
    <row r="322" spans="1:10" ht="40">
      <c r="A322" s="125" t="s">
        <v>233</v>
      </c>
      <c r="B322" s="66"/>
      <c r="C322" s="66"/>
      <c r="D322" s="66"/>
      <c r="E322" s="66"/>
      <c r="F322" s="66"/>
      <c r="G322" s="66"/>
      <c r="H322" s="66"/>
      <c r="I322" s="66"/>
      <c r="J322" s="66"/>
    </row>
    <row r="323" spans="1:10" ht="16">
      <c r="A323" s="94"/>
      <c r="B323" s="94"/>
      <c r="C323" s="94"/>
      <c r="D323" s="94"/>
      <c r="E323" s="94"/>
      <c r="F323" s="94"/>
      <c r="G323" s="94"/>
      <c r="H323" s="94"/>
      <c r="I323" s="94"/>
      <c r="J323" s="94"/>
    </row>
    <row r="324" spans="1:10" ht="40">
      <c r="A324" s="136" t="s">
        <v>281</v>
      </c>
      <c r="B324" s="66"/>
      <c r="C324" s="66"/>
      <c r="D324" s="66"/>
      <c r="E324" s="66"/>
      <c r="F324" s="66"/>
      <c r="G324" s="66"/>
      <c r="H324" s="66"/>
      <c r="I324" s="66"/>
      <c r="J324" s="66"/>
    </row>
    <row r="325" spans="1:10" ht="16">
      <c r="A325" s="94"/>
      <c r="B325" s="94"/>
      <c r="C325" s="94"/>
      <c r="D325" s="94"/>
      <c r="E325" s="94"/>
      <c r="F325" s="94"/>
      <c r="G325" s="94"/>
      <c r="H325" s="94"/>
      <c r="I325" s="94"/>
      <c r="J325" s="94"/>
    </row>
    <row r="326" spans="1:10" ht="39.75" customHeight="1">
      <c r="A326" s="144" t="s">
        <v>314</v>
      </c>
      <c r="B326" s="66"/>
      <c r="C326" s="66"/>
      <c r="D326" s="66"/>
      <c r="E326" s="66"/>
      <c r="F326" s="66"/>
      <c r="G326" s="66"/>
      <c r="H326" s="66"/>
      <c r="I326" s="66"/>
      <c r="J326" s="66"/>
    </row>
    <row r="327" spans="1:10" ht="16">
      <c r="A327" s="94"/>
      <c r="B327" s="94"/>
      <c r="C327" s="94"/>
      <c r="D327" s="94"/>
      <c r="E327" s="94"/>
      <c r="F327" s="94"/>
      <c r="G327" s="94"/>
      <c r="H327" s="94"/>
      <c r="I327" s="94"/>
      <c r="J327" s="94"/>
    </row>
    <row r="328" spans="1:10" s="123" customFormat="1" ht="24" customHeight="1">
      <c r="A328" s="143" t="s">
        <v>265</v>
      </c>
      <c r="B328" s="73"/>
      <c r="C328" s="73"/>
      <c r="D328" s="73"/>
      <c r="E328" s="73"/>
      <c r="F328" s="73"/>
      <c r="G328" s="73"/>
      <c r="H328" s="73"/>
      <c r="I328" s="73"/>
      <c r="J328" s="73"/>
    </row>
    <row r="329" spans="1:10" ht="16">
      <c r="A329" s="94"/>
      <c r="B329" s="94"/>
      <c r="C329" s="94"/>
      <c r="D329" s="94"/>
      <c r="E329" s="94"/>
      <c r="F329" s="94"/>
      <c r="G329" s="94"/>
      <c r="H329" s="94"/>
      <c r="I329" s="94"/>
      <c r="J329" s="94"/>
    </row>
    <row r="330" spans="1:10" ht="250" customHeight="1">
      <c r="A330" s="80"/>
      <c r="B330" s="66"/>
      <c r="C330" s="66"/>
      <c r="D330" s="66"/>
      <c r="E330" s="66"/>
      <c r="F330" s="66"/>
      <c r="G330" s="66"/>
      <c r="H330" s="66"/>
      <c r="I330" s="66"/>
      <c r="J330" s="66"/>
    </row>
    <row r="331" spans="1:10" ht="16">
      <c r="A331" s="96"/>
      <c r="B331" s="96"/>
      <c r="C331" s="96"/>
      <c r="D331" s="96"/>
      <c r="E331" s="96"/>
      <c r="F331" s="96"/>
      <c r="G331" s="96"/>
      <c r="H331" s="96"/>
      <c r="I331" s="96"/>
      <c r="J331" s="96"/>
    </row>
    <row r="332" spans="1:10" ht="40">
      <c r="A332" s="135" t="s">
        <v>282</v>
      </c>
      <c r="B332" s="61"/>
      <c r="C332" s="61"/>
      <c r="D332" s="61"/>
      <c r="E332" s="61"/>
      <c r="F332" s="61"/>
      <c r="G332" s="61"/>
      <c r="H332" s="61"/>
      <c r="I332" s="61"/>
      <c r="J332" s="61"/>
    </row>
    <row r="333" spans="1:10" ht="16">
      <c r="A333" s="95"/>
      <c r="B333" s="95"/>
      <c r="C333" s="95"/>
      <c r="D333" s="95"/>
      <c r="E333" s="95"/>
      <c r="F333" s="95"/>
      <c r="G333" s="95"/>
      <c r="H333" s="95"/>
      <c r="I333" s="95"/>
      <c r="J333" s="95"/>
    </row>
    <row r="334" spans="1:10" ht="20">
      <c r="A334" s="129" t="s">
        <v>234</v>
      </c>
      <c r="B334" s="61"/>
      <c r="C334" s="61"/>
      <c r="D334" s="61"/>
      <c r="E334" s="61"/>
      <c r="F334" s="61"/>
      <c r="G334" s="61"/>
      <c r="H334" s="61"/>
      <c r="I334" s="61"/>
      <c r="J334" s="61"/>
    </row>
    <row r="335" spans="1:10">
      <c r="A335" s="61"/>
      <c r="B335" s="61"/>
      <c r="C335" s="61"/>
      <c r="D335" s="61"/>
      <c r="E335" s="61"/>
      <c r="F335" s="61"/>
      <c r="G335" s="61"/>
      <c r="H335" s="61"/>
      <c r="I335" s="61"/>
      <c r="J335" s="61"/>
    </row>
    <row r="336" spans="1:10" ht="19">
      <c r="A336" s="139" t="s">
        <v>151</v>
      </c>
      <c r="B336" s="61"/>
      <c r="C336" s="61"/>
      <c r="D336" s="61"/>
      <c r="E336" s="61"/>
      <c r="F336" s="61"/>
      <c r="G336" s="61"/>
      <c r="H336" s="61"/>
      <c r="I336" s="61"/>
      <c r="J336" s="61"/>
    </row>
    <row r="337" spans="1:10" ht="16">
      <c r="A337" s="96"/>
      <c r="B337" s="96"/>
      <c r="C337" s="96"/>
      <c r="D337" s="96"/>
      <c r="E337" s="96"/>
      <c r="F337" s="96"/>
      <c r="G337" s="96"/>
      <c r="H337" s="96"/>
      <c r="I337" s="96"/>
      <c r="J337" s="96"/>
    </row>
    <row r="338" spans="1:10" ht="40">
      <c r="A338" s="127" t="s">
        <v>235</v>
      </c>
      <c r="B338" s="66"/>
      <c r="C338" s="66"/>
      <c r="D338" s="66"/>
      <c r="E338" s="66"/>
      <c r="F338" s="66"/>
      <c r="G338" s="66"/>
      <c r="H338" s="66"/>
      <c r="I338" s="66"/>
      <c r="J338" s="66"/>
    </row>
    <row r="339" spans="1:10" ht="16">
      <c r="A339" s="94"/>
      <c r="B339" s="94"/>
      <c r="C339" s="94"/>
      <c r="D339" s="94"/>
      <c r="E339" s="94"/>
      <c r="F339" s="94"/>
      <c r="G339" s="94"/>
      <c r="H339" s="94"/>
      <c r="I339" s="94"/>
      <c r="J339" s="94"/>
    </row>
    <row r="340" spans="1:10" ht="20">
      <c r="A340" s="127" t="s">
        <v>236</v>
      </c>
      <c r="B340" s="66"/>
      <c r="C340" s="66"/>
      <c r="D340" s="66"/>
      <c r="E340" s="66"/>
      <c r="F340" s="66"/>
      <c r="G340" s="66"/>
      <c r="H340" s="66"/>
      <c r="I340" s="66"/>
      <c r="J340" s="66"/>
    </row>
    <row r="341" spans="1:10" ht="16">
      <c r="A341" s="96"/>
      <c r="B341" s="96"/>
      <c r="C341" s="96"/>
      <c r="D341" s="96"/>
      <c r="E341" s="96"/>
      <c r="F341" s="96"/>
      <c r="G341" s="96"/>
      <c r="H341" s="96"/>
      <c r="I341" s="96"/>
      <c r="J341" s="96"/>
    </row>
    <row r="342" spans="1:10" ht="20">
      <c r="A342" s="125" t="s">
        <v>237</v>
      </c>
      <c r="B342" s="66"/>
      <c r="C342" s="66"/>
      <c r="D342" s="66"/>
      <c r="E342" s="66"/>
      <c r="F342" s="66"/>
      <c r="G342" s="66"/>
      <c r="H342" s="66"/>
      <c r="I342" s="66"/>
      <c r="J342" s="66"/>
    </row>
    <row r="343" spans="1:10" ht="16">
      <c r="A343" s="94"/>
      <c r="B343" s="94"/>
      <c r="C343" s="94"/>
      <c r="D343" s="94"/>
      <c r="E343" s="94"/>
      <c r="F343" s="94"/>
      <c r="G343" s="94"/>
      <c r="H343" s="94"/>
      <c r="I343" s="94"/>
      <c r="J343" s="94"/>
    </row>
    <row r="344" spans="1:10" ht="20">
      <c r="A344" s="125" t="s">
        <v>238</v>
      </c>
      <c r="B344" s="66"/>
      <c r="C344" s="66"/>
      <c r="D344" s="66"/>
      <c r="E344" s="66"/>
      <c r="F344" s="66"/>
      <c r="G344" s="66"/>
      <c r="H344" s="66"/>
      <c r="I344" s="66"/>
      <c r="J344" s="66"/>
    </row>
    <row r="345" spans="1:10" ht="16">
      <c r="A345" s="94"/>
      <c r="B345" s="94"/>
      <c r="C345" s="94"/>
      <c r="D345" s="94"/>
      <c r="E345" s="94"/>
      <c r="F345" s="94"/>
      <c r="G345" s="94"/>
      <c r="H345" s="94"/>
      <c r="I345" s="94"/>
      <c r="J345" s="94"/>
    </row>
    <row r="346" spans="1:10" ht="20">
      <c r="A346" s="125" t="s">
        <v>239</v>
      </c>
      <c r="B346" s="66"/>
      <c r="C346" s="66"/>
      <c r="D346" s="66"/>
      <c r="E346" s="66"/>
      <c r="F346" s="66"/>
      <c r="G346" s="66"/>
      <c r="H346" s="66"/>
      <c r="I346" s="66"/>
      <c r="J346" s="66"/>
    </row>
    <row r="347" spans="1:10" ht="16">
      <c r="A347" s="94"/>
      <c r="B347" s="94"/>
      <c r="C347" s="94"/>
      <c r="D347" s="94"/>
      <c r="E347" s="94"/>
      <c r="F347" s="94"/>
      <c r="G347" s="94"/>
      <c r="H347" s="94"/>
      <c r="I347" s="94"/>
      <c r="J347" s="94"/>
    </row>
    <row r="348" spans="1:10" ht="20">
      <c r="A348" s="125" t="s">
        <v>240</v>
      </c>
      <c r="B348" s="66"/>
      <c r="C348" s="66"/>
      <c r="D348" s="66"/>
      <c r="E348" s="66"/>
      <c r="F348" s="66"/>
      <c r="G348" s="66"/>
      <c r="H348" s="66"/>
      <c r="I348" s="66"/>
      <c r="J348" s="66"/>
    </row>
    <row r="349" spans="1:10" ht="16">
      <c r="A349" s="94"/>
      <c r="B349" s="94"/>
      <c r="C349" s="94"/>
      <c r="D349" s="94"/>
      <c r="E349" s="94"/>
      <c r="F349" s="94"/>
      <c r="G349" s="94"/>
      <c r="H349" s="94"/>
      <c r="I349" s="94"/>
      <c r="J349" s="94"/>
    </row>
    <row r="350" spans="1:10" ht="40">
      <c r="A350" s="136" t="s">
        <v>283</v>
      </c>
      <c r="B350" s="66"/>
      <c r="C350" s="66"/>
      <c r="D350" s="66"/>
      <c r="E350" s="66"/>
      <c r="F350" s="66"/>
      <c r="G350" s="66"/>
      <c r="H350" s="66"/>
      <c r="I350" s="66"/>
      <c r="J350" s="66"/>
    </row>
    <row r="351" spans="1:10" ht="16">
      <c r="A351" s="94"/>
      <c r="B351" s="94"/>
      <c r="C351" s="94"/>
      <c r="D351" s="94"/>
      <c r="E351" s="94"/>
      <c r="F351" s="94"/>
      <c r="G351" s="94"/>
      <c r="H351" s="94"/>
      <c r="I351" s="94"/>
      <c r="J351" s="94"/>
    </row>
    <row r="352" spans="1:10" ht="39.75" customHeight="1">
      <c r="A352" s="144" t="s">
        <v>314</v>
      </c>
      <c r="B352" s="66"/>
      <c r="C352" s="66"/>
      <c r="D352" s="66"/>
      <c r="E352" s="66"/>
      <c r="F352" s="66"/>
      <c r="G352" s="66"/>
      <c r="H352" s="66"/>
      <c r="I352" s="66"/>
      <c r="J352" s="66"/>
    </row>
    <row r="353" spans="1:10" ht="16">
      <c r="A353" s="94"/>
      <c r="B353" s="94"/>
      <c r="C353" s="94"/>
      <c r="D353" s="94"/>
      <c r="E353" s="94"/>
      <c r="F353" s="94"/>
      <c r="G353" s="94"/>
      <c r="H353" s="94"/>
      <c r="I353" s="94"/>
      <c r="J353" s="94"/>
    </row>
    <row r="354" spans="1:10" s="123" customFormat="1" ht="24" customHeight="1">
      <c r="A354" s="106" t="s">
        <v>152</v>
      </c>
      <c r="B354" s="73"/>
      <c r="C354" s="73"/>
      <c r="D354" s="73"/>
      <c r="E354" s="73"/>
      <c r="F354" s="73"/>
      <c r="G354" s="73"/>
      <c r="H354" s="73"/>
      <c r="I354" s="73"/>
      <c r="J354" s="73"/>
    </row>
    <row r="355" spans="1:10" ht="16">
      <c r="A355" s="94"/>
      <c r="B355" s="94"/>
      <c r="C355" s="94"/>
      <c r="D355" s="94"/>
      <c r="E355" s="94"/>
      <c r="F355" s="94"/>
      <c r="G355" s="94"/>
      <c r="H355" s="94"/>
      <c r="I355" s="94"/>
      <c r="J355" s="94"/>
    </row>
    <row r="356" spans="1:10" ht="250" customHeight="1">
      <c r="A356" s="61"/>
      <c r="B356" s="61"/>
      <c r="C356" s="61"/>
      <c r="D356" s="61"/>
      <c r="E356" s="61"/>
      <c r="F356" s="61"/>
      <c r="G356" s="61"/>
      <c r="H356" s="61"/>
      <c r="I356" s="61"/>
      <c r="J356" s="61"/>
    </row>
    <row r="357" spans="1:10" ht="16">
      <c r="A357" s="67"/>
      <c r="B357" s="61"/>
      <c r="C357" s="61"/>
      <c r="D357" s="61"/>
      <c r="E357" s="61"/>
      <c r="F357" s="61"/>
      <c r="G357" s="61"/>
      <c r="H357" s="61"/>
      <c r="I357" s="61"/>
      <c r="J357" s="61"/>
    </row>
    <row r="358" spans="1:10" ht="40">
      <c r="A358" s="135" t="s">
        <v>284</v>
      </c>
      <c r="B358" s="61"/>
      <c r="C358" s="61"/>
      <c r="D358" s="61"/>
      <c r="E358" s="61"/>
      <c r="F358" s="61"/>
      <c r="G358" s="61"/>
      <c r="H358" s="61"/>
      <c r="I358" s="61"/>
      <c r="J358" s="61"/>
    </row>
    <row r="359" spans="1:10">
      <c r="A359" s="61"/>
      <c r="B359" s="61"/>
      <c r="C359" s="61"/>
      <c r="D359" s="61"/>
      <c r="E359" s="61"/>
      <c r="F359" s="61"/>
      <c r="G359" s="61"/>
      <c r="H359" s="61"/>
      <c r="I359" s="61"/>
      <c r="J359" s="61"/>
    </row>
    <row r="360" spans="1:10" ht="19">
      <c r="A360" s="138" t="s">
        <v>241</v>
      </c>
      <c r="B360" s="61"/>
      <c r="C360" s="61"/>
      <c r="D360" s="61"/>
      <c r="E360" s="61"/>
      <c r="F360" s="61"/>
      <c r="G360" s="61"/>
      <c r="H360" s="61"/>
      <c r="I360" s="61"/>
      <c r="J360" s="61"/>
    </row>
    <row r="361" spans="1:10">
      <c r="A361" s="61"/>
      <c r="B361" s="61"/>
      <c r="C361" s="61"/>
      <c r="D361" s="61"/>
      <c r="E361" s="61"/>
      <c r="F361" s="61"/>
      <c r="G361" s="61"/>
      <c r="H361" s="61"/>
      <c r="I361" s="61"/>
      <c r="J361" s="61"/>
    </row>
    <row r="362" spans="1:10" ht="19">
      <c r="A362" s="139" t="s">
        <v>153</v>
      </c>
      <c r="B362" s="61"/>
      <c r="C362" s="61"/>
      <c r="D362" s="61"/>
      <c r="E362" s="61"/>
      <c r="F362" s="61"/>
      <c r="G362" s="61"/>
      <c r="H362" s="61"/>
      <c r="I362" s="61"/>
      <c r="J362" s="61"/>
    </row>
    <row r="363" spans="1:10">
      <c r="A363" s="61"/>
      <c r="B363" s="61"/>
      <c r="C363" s="61"/>
      <c r="D363" s="61"/>
      <c r="E363" s="61"/>
      <c r="F363" s="61"/>
      <c r="G363" s="61"/>
      <c r="H363" s="61"/>
      <c r="I363" s="61"/>
      <c r="J363" s="61"/>
    </row>
    <row r="364" spans="1:10" ht="20">
      <c r="A364" s="129" t="s">
        <v>242</v>
      </c>
      <c r="B364" s="61"/>
      <c r="C364" s="61"/>
      <c r="D364" s="61"/>
      <c r="E364" s="61"/>
      <c r="F364" s="61"/>
      <c r="G364" s="61"/>
      <c r="H364" s="61"/>
      <c r="I364" s="61"/>
      <c r="J364" s="61"/>
    </row>
    <row r="365" spans="1:10">
      <c r="A365" s="61"/>
      <c r="B365" s="61"/>
      <c r="C365" s="61"/>
      <c r="D365" s="61"/>
      <c r="E365" s="61"/>
      <c r="F365" s="61"/>
      <c r="G365" s="61"/>
      <c r="H365" s="61"/>
      <c r="I365" s="61"/>
      <c r="J365" s="61"/>
    </row>
    <row r="366" spans="1:10" ht="19">
      <c r="A366" s="138" t="s">
        <v>243</v>
      </c>
      <c r="B366" s="61"/>
      <c r="C366" s="61"/>
      <c r="D366" s="61"/>
      <c r="E366" s="61"/>
      <c r="F366" s="61"/>
      <c r="G366" s="61"/>
      <c r="H366" s="61"/>
      <c r="I366" s="61"/>
      <c r="J366" s="61"/>
    </row>
    <row r="367" spans="1:10">
      <c r="A367" s="61"/>
      <c r="B367" s="61"/>
      <c r="C367" s="61"/>
      <c r="D367" s="61"/>
      <c r="E367" s="61"/>
      <c r="F367" s="61"/>
      <c r="G367" s="61"/>
      <c r="H367" s="61"/>
      <c r="I367" s="61"/>
      <c r="J367" s="61"/>
    </row>
    <row r="368" spans="1:10" ht="20">
      <c r="A368" s="129" t="s">
        <v>244</v>
      </c>
      <c r="B368" s="61"/>
      <c r="C368" s="61"/>
      <c r="D368" s="61"/>
      <c r="E368" s="61"/>
      <c r="F368" s="61"/>
      <c r="G368" s="61"/>
      <c r="H368" s="61"/>
      <c r="I368" s="61"/>
      <c r="J368" s="61"/>
    </row>
    <row r="369" spans="1:10">
      <c r="A369" s="61"/>
      <c r="B369" s="61"/>
      <c r="C369" s="61"/>
      <c r="D369" s="61"/>
      <c r="E369" s="61"/>
      <c r="F369" s="61"/>
      <c r="G369" s="61"/>
      <c r="H369" s="61"/>
      <c r="I369" s="61"/>
      <c r="J369" s="61"/>
    </row>
    <row r="370" spans="1:10" ht="40">
      <c r="A370" s="129" t="s">
        <v>245</v>
      </c>
      <c r="B370" s="61"/>
      <c r="C370" s="61"/>
      <c r="D370" s="61"/>
      <c r="E370" s="61"/>
      <c r="F370" s="61"/>
      <c r="G370" s="61"/>
      <c r="H370" s="61"/>
      <c r="I370" s="61"/>
      <c r="J370" s="61"/>
    </row>
    <row r="371" spans="1:10">
      <c r="A371" s="61"/>
      <c r="B371" s="61"/>
      <c r="C371" s="61"/>
      <c r="D371" s="61"/>
      <c r="E371" s="61"/>
      <c r="F371" s="61"/>
      <c r="G371" s="61"/>
      <c r="H371" s="61"/>
      <c r="I371" s="61"/>
      <c r="J371" s="61"/>
    </row>
    <row r="372" spans="1:10" ht="20">
      <c r="A372" s="140" t="s">
        <v>246</v>
      </c>
      <c r="B372" s="61"/>
      <c r="C372" s="61"/>
      <c r="D372" s="61"/>
      <c r="E372" s="61"/>
      <c r="F372" s="61"/>
      <c r="G372" s="61"/>
      <c r="H372" s="61"/>
      <c r="I372" s="61"/>
      <c r="J372" s="61"/>
    </row>
    <row r="373" spans="1:10">
      <c r="A373" s="61"/>
      <c r="B373" s="61"/>
      <c r="C373" s="61"/>
      <c r="D373" s="61"/>
      <c r="E373" s="61"/>
      <c r="F373" s="61"/>
      <c r="G373" s="61"/>
      <c r="H373" s="61"/>
      <c r="I373" s="61"/>
      <c r="J373" s="61"/>
    </row>
    <row r="374" spans="1:10" ht="19">
      <c r="A374" s="138" t="s">
        <v>247</v>
      </c>
      <c r="B374" s="61"/>
      <c r="C374" s="61"/>
      <c r="D374" s="61"/>
      <c r="E374" s="61"/>
      <c r="F374" s="61"/>
      <c r="G374" s="61"/>
      <c r="H374" s="61"/>
      <c r="I374" s="61"/>
      <c r="J374" s="61"/>
    </row>
    <row r="375" spans="1:10">
      <c r="A375" s="61"/>
      <c r="B375" s="61"/>
      <c r="C375" s="61"/>
      <c r="D375" s="61"/>
      <c r="E375" s="61"/>
      <c r="F375" s="61"/>
      <c r="G375" s="61"/>
      <c r="H375" s="61"/>
      <c r="I375" s="61"/>
      <c r="J375" s="61"/>
    </row>
    <row r="376" spans="1:10" ht="40">
      <c r="A376" s="135" t="s">
        <v>285</v>
      </c>
      <c r="B376" s="61"/>
      <c r="C376" s="61"/>
      <c r="D376" s="61"/>
      <c r="E376" s="61"/>
      <c r="F376" s="61"/>
      <c r="G376" s="61"/>
      <c r="H376" s="61"/>
      <c r="I376" s="61"/>
      <c r="J376" s="61"/>
    </row>
    <row r="377" spans="1:10">
      <c r="A377" s="61"/>
      <c r="B377" s="61"/>
      <c r="C377" s="61"/>
      <c r="D377" s="61"/>
      <c r="E377" s="61"/>
      <c r="F377" s="61"/>
      <c r="G377" s="61"/>
      <c r="H377" s="61"/>
      <c r="I377" s="61"/>
      <c r="J377" s="61"/>
    </row>
    <row r="378" spans="1:10" ht="39" customHeight="1">
      <c r="A378" s="144" t="s">
        <v>314</v>
      </c>
      <c r="B378" s="61"/>
      <c r="C378" s="61"/>
      <c r="D378" s="61"/>
      <c r="E378" s="61"/>
      <c r="F378" s="61"/>
      <c r="G378" s="61"/>
      <c r="H378" s="61"/>
      <c r="I378" s="61"/>
      <c r="J378" s="61"/>
    </row>
    <row r="379" spans="1:10">
      <c r="A379" s="61"/>
      <c r="B379" s="61"/>
      <c r="C379" s="61"/>
      <c r="D379" s="61"/>
      <c r="E379" s="61"/>
      <c r="F379" s="61"/>
      <c r="G379" s="61"/>
      <c r="H379" s="61"/>
      <c r="I379" s="61"/>
      <c r="J379" s="61"/>
    </row>
    <row r="380" spans="1:10" s="123" customFormat="1" ht="24" customHeight="1">
      <c r="A380" s="106" t="s">
        <v>154</v>
      </c>
      <c r="B380" s="73"/>
      <c r="C380" s="73"/>
      <c r="D380" s="73"/>
      <c r="E380" s="73"/>
      <c r="F380" s="73"/>
      <c r="G380" s="73"/>
      <c r="H380" s="73"/>
      <c r="I380" s="73"/>
      <c r="J380" s="73"/>
    </row>
    <row r="381" spans="1:10">
      <c r="A381" s="61"/>
      <c r="B381" s="61"/>
      <c r="C381" s="61"/>
      <c r="D381" s="61"/>
      <c r="E381" s="61"/>
      <c r="F381" s="61"/>
      <c r="G381" s="61"/>
      <c r="H381" s="61"/>
      <c r="I381" s="61"/>
      <c r="J381" s="61"/>
    </row>
    <row r="382" spans="1:10" ht="250" customHeight="1">
      <c r="A382" s="61"/>
      <c r="B382" s="61"/>
      <c r="C382" s="61"/>
      <c r="D382" s="61"/>
      <c r="E382" s="61"/>
      <c r="F382" s="61"/>
      <c r="G382" s="61"/>
      <c r="H382" s="61"/>
      <c r="I382" s="61"/>
      <c r="J382" s="61"/>
    </row>
    <row r="383" spans="1:10">
      <c r="A383" s="61"/>
      <c r="B383" s="61"/>
      <c r="C383" s="61"/>
      <c r="D383" s="61"/>
      <c r="E383" s="61"/>
      <c r="F383" s="61"/>
      <c r="G383" s="61"/>
      <c r="H383" s="61"/>
      <c r="I383" s="61"/>
      <c r="J383" s="61"/>
    </row>
    <row r="384" spans="1:10" ht="40">
      <c r="A384" s="135" t="s">
        <v>286</v>
      </c>
      <c r="B384" s="61"/>
      <c r="C384" s="61"/>
      <c r="D384" s="61"/>
      <c r="E384" s="61"/>
      <c r="F384" s="61"/>
      <c r="G384" s="61"/>
      <c r="H384" s="61"/>
      <c r="I384" s="61"/>
      <c r="J384" s="61"/>
    </row>
    <row r="385" spans="1:10">
      <c r="A385" s="61"/>
      <c r="B385" s="61"/>
      <c r="C385" s="61"/>
      <c r="D385" s="61"/>
      <c r="E385" s="61"/>
      <c r="F385" s="61"/>
      <c r="G385" s="61"/>
      <c r="H385" s="61"/>
      <c r="I385" s="61"/>
      <c r="J385" s="61"/>
    </row>
    <row r="386" spans="1:10" ht="19">
      <c r="A386" s="138" t="s">
        <v>248</v>
      </c>
      <c r="B386" s="61"/>
      <c r="C386" s="61"/>
      <c r="D386" s="61"/>
      <c r="E386" s="61"/>
      <c r="F386" s="61"/>
      <c r="G386" s="61"/>
      <c r="H386" s="61"/>
      <c r="I386" s="61"/>
      <c r="J386" s="61"/>
    </row>
    <row r="387" spans="1:10">
      <c r="A387" s="61"/>
      <c r="B387" s="61"/>
      <c r="C387" s="61"/>
      <c r="D387" s="61"/>
      <c r="E387" s="61"/>
      <c r="F387" s="61"/>
      <c r="G387" s="61"/>
      <c r="H387" s="61"/>
      <c r="I387" s="61"/>
      <c r="J387" s="61"/>
    </row>
    <row r="388" spans="1:10" ht="20">
      <c r="A388" s="129" t="s">
        <v>249</v>
      </c>
      <c r="B388" s="61"/>
      <c r="C388" s="61"/>
      <c r="D388" s="61"/>
      <c r="E388" s="61"/>
      <c r="F388" s="61"/>
      <c r="G388" s="61"/>
      <c r="H388" s="61"/>
      <c r="I388" s="61"/>
      <c r="J388" s="61"/>
    </row>
    <row r="389" spans="1:10">
      <c r="A389" s="61"/>
      <c r="B389" s="61"/>
      <c r="C389" s="61"/>
      <c r="D389" s="61"/>
      <c r="E389" s="61"/>
      <c r="F389" s="61"/>
      <c r="G389" s="61"/>
      <c r="H389" s="61"/>
      <c r="I389" s="61"/>
      <c r="J389" s="61"/>
    </row>
    <row r="390" spans="1:10" ht="19">
      <c r="A390" s="139" t="s">
        <v>321</v>
      </c>
      <c r="B390" s="61"/>
      <c r="C390" s="61"/>
      <c r="D390" s="61"/>
      <c r="E390" s="61"/>
      <c r="F390" s="61"/>
      <c r="G390" s="61"/>
      <c r="H390" s="61"/>
      <c r="I390" s="61"/>
      <c r="J390" s="61"/>
    </row>
    <row r="391" spans="1:10">
      <c r="A391" s="61"/>
      <c r="B391" s="61"/>
      <c r="C391" s="61"/>
      <c r="D391" s="61"/>
      <c r="E391" s="61"/>
      <c r="F391" s="61"/>
      <c r="G391" s="61"/>
      <c r="H391" s="61"/>
      <c r="I391" s="61"/>
      <c r="J391" s="61"/>
    </row>
    <row r="392" spans="1:10" ht="20">
      <c r="A392" s="129" t="s">
        <v>250</v>
      </c>
      <c r="B392" s="61"/>
      <c r="C392" s="61"/>
      <c r="D392" s="61"/>
      <c r="E392" s="61"/>
      <c r="F392" s="61"/>
      <c r="G392" s="61"/>
      <c r="H392" s="61"/>
      <c r="I392" s="61"/>
      <c r="J392" s="61"/>
    </row>
    <row r="393" spans="1:10">
      <c r="A393" s="61"/>
      <c r="B393" s="61"/>
      <c r="C393" s="61"/>
      <c r="D393" s="61"/>
      <c r="E393" s="61"/>
      <c r="F393" s="61"/>
      <c r="G393" s="61"/>
      <c r="H393" s="61"/>
      <c r="I393" s="61"/>
      <c r="J393" s="61"/>
    </row>
    <row r="394" spans="1:10" ht="19">
      <c r="A394" s="138" t="s">
        <v>251</v>
      </c>
      <c r="B394" s="61"/>
      <c r="C394" s="61"/>
      <c r="D394" s="61"/>
      <c r="E394" s="61"/>
      <c r="F394" s="61"/>
      <c r="G394" s="61"/>
      <c r="H394" s="61"/>
      <c r="I394" s="61"/>
      <c r="J394" s="61"/>
    </row>
    <row r="395" spans="1:10">
      <c r="A395" s="61"/>
      <c r="B395" s="61"/>
      <c r="C395" s="61"/>
      <c r="D395" s="61"/>
      <c r="E395" s="61"/>
      <c r="F395" s="61"/>
      <c r="G395" s="61"/>
      <c r="H395" s="61"/>
      <c r="I395" s="61"/>
      <c r="J395" s="61"/>
    </row>
    <row r="396" spans="1:10" ht="19">
      <c r="A396" s="138" t="s">
        <v>252</v>
      </c>
      <c r="B396" s="61"/>
      <c r="C396" s="61"/>
      <c r="D396" s="61"/>
      <c r="E396" s="61"/>
      <c r="F396" s="61"/>
      <c r="G396" s="61"/>
      <c r="H396" s="61"/>
      <c r="I396" s="61"/>
      <c r="J396" s="61"/>
    </row>
    <row r="397" spans="1:10">
      <c r="A397" s="61"/>
      <c r="B397" s="61"/>
      <c r="C397" s="61"/>
      <c r="D397" s="61"/>
      <c r="E397" s="61"/>
      <c r="F397" s="61"/>
      <c r="G397" s="61"/>
      <c r="H397" s="61"/>
      <c r="I397" s="61"/>
      <c r="J397" s="61"/>
    </row>
    <row r="398" spans="1:10" ht="20">
      <c r="A398" s="129" t="s">
        <v>253</v>
      </c>
      <c r="B398" s="61"/>
      <c r="C398" s="61"/>
      <c r="D398" s="61"/>
      <c r="E398" s="61"/>
      <c r="F398" s="61"/>
      <c r="G398" s="61"/>
      <c r="H398" s="61"/>
      <c r="I398" s="61"/>
      <c r="J398" s="61"/>
    </row>
    <row r="399" spans="1:10">
      <c r="A399" s="61"/>
      <c r="B399" s="61"/>
      <c r="C399" s="61"/>
      <c r="D399" s="61"/>
      <c r="E399" s="61"/>
      <c r="F399" s="61"/>
      <c r="G399" s="61"/>
      <c r="H399" s="61"/>
      <c r="I399" s="61"/>
      <c r="J399" s="61"/>
    </row>
    <row r="400" spans="1:10" ht="20">
      <c r="A400" s="129" t="s">
        <v>254</v>
      </c>
      <c r="B400" s="61"/>
      <c r="C400" s="61"/>
      <c r="D400" s="61"/>
      <c r="E400" s="61"/>
      <c r="F400" s="61"/>
      <c r="G400" s="61"/>
      <c r="H400" s="61"/>
      <c r="I400" s="61"/>
      <c r="J400" s="61"/>
    </row>
    <row r="401" spans="1:10">
      <c r="A401" s="61"/>
      <c r="B401" s="61"/>
      <c r="C401" s="61"/>
      <c r="D401" s="61"/>
      <c r="E401" s="61"/>
      <c r="F401" s="61"/>
      <c r="G401" s="61"/>
      <c r="H401" s="61"/>
      <c r="I401" s="61"/>
      <c r="J401" s="61"/>
    </row>
    <row r="402" spans="1:10" ht="19">
      <c r="A402" s="138" t="s">
        <v>255</v>
      </c>
      <c r="B402" s="61"/>
      <c r="C402" s="61"/>
      <c r="D402" s="61"/>
      <c r="E402" s="61"/>
      <c r="F402" s="61"/>
      <c r="G402" s="61"/>
      <c r="H402" s="61"/>
      <c r="I402" s="61"/>
      <c r="J402" s="61"/>
    </row>
    <row r="403" spans="1:10">
      <c r="A403" s="61"/>
      <c r="B403" s="61"/>
      <c r="C403" s="61"/>
      <c r="D403" s="61"/>
      <c r="E403" s="61"/>
      <c r="F403" s="61"/>
      <c r="G403" s="61"/>
      <c r="H403" s="61"/>
      <c r="I403" s="61"/>
      <c r="J403" s="61"/>
    </row>
    <row r="404" spans="1:10" ht="40">
      <c r="A404" s="135" t="s">
        <v>320</v>
      </c>
      <c r="B404" s="61"/>
      <c r="C404" s="61"/>
      <c r="D404" s="61"/>
      <c r="E404" s="61"/>
      <c r="F404" s="61"/>
      <c r="G404" s="61"/>
      <c r="H404" s="61"/>
      <c r="I404" s="61"/>
      <c r="J404" s="61"/>
    </row>
    <row r="405" spans="1:10">
      <c r="A405" s="61"/>
      <c r="B405" s="61"/>
      <c r="C405" s="61"/>
      <c r="D405" s="61"/>
      <c r="E405" s="61"/>
      <c r="F405" s="61"/>
      <c r="G405" s="61"/>
      <c r="H405" s="61"/>
      <c r="I405" s="61"/>
      <c r="J405" s="61"/>
    </row>
    <row r="406" spans="1:10" ht="39" customHeight="1">
      <c r="A406" s="144" t="s">
        <v>314</v>
      </c>
      <c r="B406" s="61"/>
      <c r="C406" s="61"/>
      <c r="D406" s="61"/>
      <c r="E406" s="61"/>
      <c r="F406" s="61"/>
      <c r="G406" s="61"/>
      <c r="H406" s="61"/>
      <c r="I406" s="61"/>
      <c r="J406" s="61"/>
    </row>
    <row r="407" spans="1:10">
      <c r="A407" s="61"/>
      <c r="B407" s="61"/>
      <c r="C407" s="61"/>
      <c r="D407" s="61"/>
      <c r="E407" s="61"/>
      <c r="F407" s="61"/>
      <c r="G407" s="61"/>
      <c r="H407" s="61"/>
      <c r="I407" s="61"/>
      <c r="J407" s="61"/>
    </row>
    <row r="408" spans="1:10" s="123" customFormat="1" ht="24" customHeight="1">
      <c r="A408" s="106" t="s">
        <v>155</v>
      </c>
      <c r="B408" s="73"/>
      <c r="C408" s="73"/>
      <c r="D408" s="73"/>
      <c r="E408" s="73"/>
      <c r="F408" s="73"/>
      <c r="G408" s="73"/>
      <c r="H408" s="73"/>
      <c r="I408" s="73"/>
      <c r="J408" s="73"/>
    </row>
    <row r="409" spans="1:10">
      <c r="A409" s="61"/>
      <c r="B409" s="61"/>
      <c r="C409" s="61"/>
      <c r="D409" s="61"/>
      <c r="E409" s="61"/>
      <c r="F409" s="61"/>
      <c r="G409" s="61"/>
      <c r="H409" s="61"/>
      <c r="I409" s="61"/>
      <c r="J409" s="61"/>
    </row>
    <row r="410" spans="1:10" ht="250" customHeight="1">
      <c r="A410" s="61"/>
      <c r="B410" s="61"/>
      <c r="C410" s="61"/>
      <c r="D410" s="61"/>
      <c r="E410" s="61"/>
      <c r="F410" s="61"/>
      <c r="G410" s="61"/>
      <c r="H410" s="61"/>
      <c r="I410" s="61"/>
      <c r="J410" s="61"/>
    </row>
    <row r="411" spans="1:10">
      <c r="A411" s="61"/>
      <c r="B411" s="61"/>
      <c r="C411" s="61"/>
      <c r="D411" s="61"/>
      <c r="E411" s="61"/>
      <c r="F411" s="61"/>
      <c r="G411" s="61"/>
      <c r="H411" s="61"/>
      <c r="I411" s="61"/>
      <c r="J411" s="61"/>
    </row>
    <row r="412" spans="1:10" ht="40">
      <c r="A412" s="135" t="s">
        <v>287</v>
      </c>
      <c r="B412" s="61"/>
      <c r="C412" s="61"/>
      <c r="D412" s="61"/>
      <c r="E412" s="61"/>
      <c r="F412" s="61"/>
      <c r="G412" s="61"/>
      <c r="H412" s="61"/>
      <c r="I412" s="61"/>
      <c r="J412" s="61"/>
    </row>
    <row r="413" spans="1:10">
      <c r="A413" s="61"/>
      <c r="B413" s="61"/>
      <c r="C413" s="61"/>
      <c r="D413" s="61"/>
      <c r="E413" s="61"/>
      <c r="F413" s="61"/>
      <c r="G413" s="61"/>
      <c r="H413" s="61"/>
      <c r="I413" s="61"/>
      <c r="J413" s="61"/>
    </row>
    <row r="414" spans="1:10" ht="19">
      <c r="A414" s="138" t="s">
        <v>256</v>
      </c>
      <c r="B414" s="61"/>
      <c r="C414" s="61"/>
      <c r="D414" s="61"/>
      <c r="E414" s="61"/>
      <c r="F414" s="61"/>
      <c r="G414" s="61"/>
      <c r="H414" s="61"/>
      <c r="I414" s="61"/>
      <c r="J414" s="61"/>
    </row>
    <row r="415" spans="1:10">
      <c r="A415" s="61"/>
      <c r="B415" s="61"/>
      <c r="C415" s="61"/>
      <c r="D415" s="61"/>
      <c r="E415" s="61"/>
      <c r="F415" s="61"/>
      <c r="G415" s="61"/>
      <c r="H415" s="61"/>
      <c r="I415" s="61"/>
      <c r="J415" s="61"/>
    </row>
    <row r="416" spans="1:10" ht="19">
      <c r="A416" s="139" t="s">
        <v>156</v>
      </c>
      <c r="B416" s="61"/>
      <c r="C416" s="61"/>
      <c r="D416" s="61"/>
      <c r="E416" s="61"/>
      <c r="F416" s="61"/>
      <c r="G416" s="61"/>
      <c r="H416" s="61"/>
      <c r="I416" s="61"/>
      <c r="J416" s="61"/>
    </row>
    <row r="417" spans="1:10">
      <c r="A417" s="61"/>
      <c r="B417" s="61"/>
      <c r="C417" s="61"/>
      <c r="D417" s="61"/>
      <c r="E417" s="61"/>
      <c r="F417" s="61"/>
      <c r="G417" s="61"/>
      <c r="H417" s="61"/>
      <c r="I417" s="61"/>
      <c r="J417" s="61"/>
    </row>
    <row r="418" spans="1:10" ht="20">
      <c r="A418" s="129" t="s">
        <v>257</v>
      </c>
      <c r="B418" s="61"/>
      <c r="C418" s="61"/>
      <c r="D418" s="61"/>
      <c r="E418" s="61"/>
      <c r="F418" s="61"/>
      <c r="G418" s="61"/>
      <c r="H418" s="61"/>
      <c r="I418" s="61"/>
      <c r="J418" s="61"/>
    </row>
    <row r="419" spans="1:10">
      <c r="A419" s="61"/>
      <c r="B419" s="61"/>
      <c r="C419" s="61"/>
      <c r="D419" s="61"/>
      <c r="E419" s="61"/>
      <c r="F419" s="61"/>
      <c r="G419" s="61"/>
      <c r="H419" s="61"/>
      <c r="I419" s="61"/>
      <c r="J419" s="61"/>
    </row>
    <row r="420" spans="1:10" s="102" customFormat="1" ht="20">
      <c r="A420" s="129" t="s">
        <v>258</v>
      </c>
      <c r="B420" s="70"/>
      <c r="C420" s="70"/>
      <c r="D420" s="70"/>
      <c r="E420" s="70"/>
      <c r="F420" s="70"/>
      <c r="G420" s="70"/>
      <c r="H420" s="70"/>
      <c r="I420" s="70"/>
      <c r="J420" s="70"/>
    </row>
    <row r="421" spans="1:10" s="102" customFormat="1" ht="16">
      <c r="A421" s="70"/>
      <c r="B421" s="70"/>
      <c r="C421" s="70"/>
      <c r="D421" s="70"/>
      <c r="E421" s="70"/>
      <c r="F421" s="70"/>
      <c r="G421" s="70"/>
      <c r="H421" s="70"/>
      <c r="I421" s="70"/>
      <c r="J421" s="70"/>
    </row>
    <row r="422" spans="1:10" s="102" customFormat="1" ht="20">
      <c r="A422" s="129" t="s">
        <v>259</v>
      </c>
      <c r="B422" s="70"/>
      <c r="C422" s="70"/>
      <c r="D422" s="70"/>
      <c r="E422" s="70"/>
      <c r="F422" s="70"/>
      <c r="G422" s="70"/>
      <c r="H422" s="70"/>
      <c r="I422" s="70"/>
      <c r="J422" s="70"/>
    </row>
    <row r="423" spans="1:10" s="102" customFormat="1" ht="16">
      <c r="A423" s="70"/>
      <c r="B423" s="70"/>
      <c r="C423" s="70"/>
      <c r="D423" s="70"/>
      <c r="E423" s="70"/>
      <c r="F423" s="70"/>
      <c r="G423" s="70"/>
      <c r="H423" s="70"/>
      <c r="I423" s="70"/>
      <c r="J423" s="70"/>
    </row>
    <row r="424" spans="1:10" s="102" customFormat="1" ht="19">
      <c r="A424" s="138" t="s">
        <v>260</v>
      </c>
      <c r="B424" s="70"/>
      <c r="C424" s="70"/>
      <c r="D424" s="70"/>
      <c r="E424" s="70"/>
      <c r="F424" s="70"/>
      <c r="G424" s="70"/>
      <c r="H424" s="70"/>
      <c r="I424" s="70"/>
      <c r="J424" s="70"/>
    </row>
    <row r="425" spans="1:10" s="102" customFormat="1" ht="16">
      <c r="A425" s="70"/>
      <c r="B425" s="70"/>
      <c r="C425" s="70"/>
      <c r="D425" s="70"/>
      <c r="E425" s="70"/>
      <c r="F425" s="70"/>
      <c r="G425" s="70"/>
      <c r="H425" s="70"/>
      <c r="I425" s="70"/>
      <c r="J425" s="70"/>
    </row>
    <row r="426" spans="1:10" s="102" customFormat="1" ht="20">
      <c r="A426" s="129" t="s">
        <v>261</v>
      </c>
      <c r="B426" s="70"/>
      <c r="C426" s="70"/>
      <c r="D426" s="70"/>
      <c r="E426" s="70"/>
      <c r="F426" s="70"/>
      <c r="G426" s="70"/>
      <c r="H426" s="70"/>
      <c r="I426" s="70"/>
      <c r="J426" s="70"/>
    </row>
    <row r="427" spans="1:10" s="102" customFormat="1" ht="16">
      <c r="A427" s="70"/>
      <c r="B427" s="70"/>
      <c r="C427" s="70"/>
      <c r="D427" s="70"/>
      <c r="E427" s="70"/>
      <c r="F427" s="70"/>
      <c r="G427" s="70"/>
      <c r="H427" s="70"/>
      <c r="I427" s="70"/>
      <c r="J427" s="70"/>
    </row>
    <row r="428" spans="1:10" s="102" customFormat="1" ht="20">
      <c r="A428" s="129" t="s">
        <v>262</v>
      </c>
      <c r="B428" s="70"/>
      <c r="C428" s="70"/>
      <c r="D428" s="70"/>
      <c r="E428" s="70"/>
      <c r="F428" s="70"/>
      <c r="G428" s="70"/>
      <c r="H428" s="70"/>
      <c r="I428" s="70"/>
      <c r="J428" s="70"/>
    </row>
    <row r="429" spans="1:10" s="102" customFormat="1" ht="16">
      <c r="A429" s="70"/>
      <c r="B429" s="70"/>
      <c r="C429" s="70"/>
      <c r="D429" s="70"/>
      <c r="E429" s="70"/>
      <c r="F429" s="70"/>
      <c r="G429" s="70"/>
      <c r="H429" s="70"/>
      <c r="I429" s="70"/>
      <c r="J429" s="70"/>
    </row>
    <row r="430" spans="1:10" s="102" customFormat="1" ht="41.25" customHeight="1">
      <c r="A430" s="144" t="s">
        <v>288</v>
      </c>
      <c r="B430" s="70"/>
      <c r="C430" s="70"/>
      <c r="D430" s="70"/>
      <c r="E430" s="70"/>
      <c r="F430" s="70"/>
      <c r="G430" s="70"/>
      <c r="H430" s="70"/>
      <c r="I430" s="70"/>
      <c r="J430" s="70"/>
    </row>
    <row r="431" spans="1:10">
      <c r="A431" s="61"/>
      <c r="B431" s="61"/>
      <c r="C431" s="61"/>
      <c r="D431" s="61"/>
      <c r="E431" s="61"/>
      <c r="F431" s="61"/>
      <c r="G431" s="61"/>
      <c r="H431" s="61"/>
      <c r="I431" s="61"/>
      <c r="J431" s="61"/>
    </row>
    <row r="432" spans="1:10">
      <c r="A432" s="61"/>
      <c r="B432" s="61"/>
      <c r="C432" s="61"/>
      <c r="D432" s="61"/>
      <c r="E432" s="61"/>
      <c r="F432" s="61"/>
      <c r="G432" s="61"/>
      <c r="H432" s="61"/>
      <c r="I432" s="61"/>
      <c r="J432" s="61"/>
    </row>
    <row r="433" spans="1:10">
      <c r="A433" s="61"/>
      <c r="B433" s="61"/>
      <c r="C433" s="61"/>
      <c r="D433" s="61"/>
      <c r="E433" s="61"/>
      <c r="F433" s="61"/>
      <c r="G433" s="61"/>
      <c r="H433" s="61"/>
      <c r="I433" s="61"/>
      <c r="J433" s="61"/>
    </row>
    <row r="434" spans="1:10">
      <c r="A434" s="61"/>
      <c r="B434" s="61"/>
      <c r="C434" s="61"/>
      <c r="D434" s="61"/>
      <c r="E434" s="61"/>
      <c r="F434" s="61"/>
      <c r="G434" s="61"/>
      <c r="H434" s="61"/>
      <c r="I434" s="61"/>
      <c r="J434" s="61"/>
    </row>
    <row r="435" spans="1:10">
      <c r="A435" s="61"/>
      <c r="B435" s="61"/>
      <c r="C435" s="61"/>
      <c r="D435" s="61"/>
      <c r="E435" s="61"/>
      <c r="F435" s="61"/>
      <c r="G435" s="61"/>
      <c r="H435" s="61"/>
      <c r="I435" s="61"/>
      <c r="J435" s="61"/>
    </row>
    <row r="436" spans="1:10">
      <c r="A436" s="61"/>
      <c r="B436" s="61"/>
      <c r="C436" s="61"/>
      <c r="D436" s="61"/>
      <c r="E436" s="61"/>
      <c r="F436" s="61"/>
      <c r="G436" s="61"/>
      <c r="H436" s="61"/>
      <c r="I436" s="61"/>
      <c r="J436" s="61"/>
    </row>
    <row r="437" spans="1:10" ht="16">
      <c r="A437" s="112" t="s">
        <v>114</v>
      </c>
      <c r="B437" s="112"/>
      <c r="C437" s="112"/>
      <c r="D437" s="112"/>
      <c r="E437" s="112"/>
      <c r="F437" s="112"/>
      <c r="G437" s="112"/>
      <c r="H437" s="112"/>
      <c r="I437" s="112"/>
      <c r="J437" s="112"/>
    </row>
    <row r="438" spans="1:10">
      <c r="A438" s="81"/>
      <c r="B438" s="61"/>
      <c r="C438" s="61"/>
      <c r="D438" s="61"/>
      <c r="E438" s="61"/>
      <c r="F438" s="61"/>
      <c r="G438" s="61"/>
      <c r="H438" s="61"/>
      <c r="I438" s="61"/>
      <c r="J438" s="61"/>
    </row>
    <row r="439" spans="1:10" ht="16">
      <c r="A439" s="115" t="s">
        <v>115</v>
      </c>
      <c r="B439" s="115"/>
      <c r="C439" s="115"/>
      <c r="D439" s="115"/>
      <c r="E439" s="115"/>
      <c r="F439" s="115"/>
      <c r="G439" s="115"/>
      <c r="H439" s="115"/>
      <c r="I439" s="115"/>
      <c r="J439" s="115"/>
    </row>
    <row r="440" spans="1:10">
      <c r="A440" s="82"/>
      <c r="B440" s="61"/>
      <c r="C440" s="61"/>
      <c r="D440" s="61"/>
      <c r="E440" s="61"/>
      <c r="F440" s="61"/>
      <c r="G440" s="61"/>
      <c r="H440" s="61"/>
      <c r="I440" s="61"/>
      <c r="J440" s="61"/>
    </row>
    <row r="441" spans="1:10">
      <c r="A441" s="111" t="s">
        <v>116</v>
      </c>
      <c r="B441" s="111"/>
      <c r="C441" s="111"/>
      <c r="D441" s="111"/>
      <c r="E441" s="111"/>
      <c r="F441" s="111"/>
      <c r="G441" s="111"/>
      <c r="H441" s="111"/>
      <c r="I441" s="111"/>
      <c r="J441" s="111"/>
    </row>
    <row r="442" spans="1:10">
      <c r="A442" s="111" t="s">
        <v>117</v>
      </c>
      <c r="B442" s="111"/>
      <c r="C442" s="111"/>
      <c r="D442" s="111"/>
      <c r="E442" s="111"/>
      <c r="F442" s="111"/>
      <c r="G442" s="111"/>
      <c r="H442" s="111"/>
      <c r="I442" s="111"/>
      <c r="J442" s="111"/>
    </row>
    <row r="443" spans="1:10">
      <c r="A443" s="110" t="s">
        <v>349</v>
      </c>
      <c r="B443" s="110"/>
      <c r="C443" s="110"/>
      <c r="D443" s="110"/>
      <c r="E443" s="110"/>
      <c r="F443" s="110"/>
      <c r="G443" s="110"/>
      <c r="H443" s="110"/>
      <c r="I443" s="110"/>
      <c r="J443" s="110"/>
    </row>
    <row r="444" spans="1:10">
      <c r="A444" s="114" t="s">
        <v>316</v>
      </c>
      <c r="B444" s="114"/>
      <c r="C444" s="114"/>
      <c r="D444" s="114"/>
      <c r="E444" s="114"/>
      <c r="F444" s="114"/>
      <c r="G444" s="114"/>
      <c r="H444" s="114"/>
      <c r="I444" s="114"/>
      <c r="J444" s="114"/>
    </row>
    <row r="445" spans="1:10">
      <c r="A445" s="113"/>
      <c r="B445" s="113"/>
      <c r="C445" s="113"/>
      <c r="D445" s="113"/>
      <c r="E445" s="113"/>
      <c r="F445" s="113"/>
      <c r="G445" s="113"/>
      <c r="H445" s="113"/>
      <c r="I445" s="113"/>
      <c r="J445" s="113"/>
    </row>
    <row r="446" spans="1:10">
      <c r="A446" s="62"/>
      <c r="B446" s="62"/>
      <c r="C446" s="62"/>
      <c r="D446" s="62"/>
      <c r="E446" s="62"/>
      <c r="F446" s="62"/>
      <c r="G446" s="62"/>
      <c r="H446" s="62"/>
      <c r="I446" s="62"/>
      <c r="J446" s="62"/>
    </row>
    <row r="447" spans="1:10">
      <c r="A447" s="111" t="s">
        <v>118</v>
      </c>
      <c r="B447" s="111"/>
      <c r="C447" s="111"/>
      <c r="D447" s="111"/>
      <c r="E447" s="111"/>
      <c r="F447" s="111"/>
      <c r="G447" s="111"/>
      <c r="H447" s="111"/>
      <c r="I447" s="111"/>
      <c r="J447" s="111"/>
    </row>
    <row r="448" spans="1:10">
      <c r="A448" s="111" t="s">
        <v>119</v>
      </c>
      <c r="B448" s="111"/>
      <c r="C448" s="111"/>
      <c r="D448" s="111"/>
      <c r="E448" s="111"/>
      <c r="F448" s="111"/>
      <c r="G448" s="111"/>
      <c r="H448" s="111"/>
      <c r="I448" s="111"/>
      <c r="J448" s="111"/>
    </row>
    <row r="449" spans="1:10">
      <c r="A449" s="110" t="s">
        <v>120</v>
      </c>
      <c r="B449" s="110"/>
      <c r="C449" s="110"/>
      <c r="D449" s="110"/>
      <c r="E449" s="110"/>
      <c r="F449" s="110"/>
      <c r="G449" s="110"/>
      <c r="H449" s="110"/>
      <c r="I449" s="110"/>
      <c r="J449" s="110"/>
    </row>
    <row r="450" spans="1:10">
      <c r="A450" s="110" t="s">
        <v>121</v>
      </c>
      <c r="B450" s="110"/>
      <c r="C450" s="110"/>
      <c r="D450" s="110"/>
      <c r="E450" s="110"/>
      <c r="F450" s="110"/>
      <c r="G450" s="110"/>
      <c r="H450" s="110"/>
      <c r="I450" s="110"/>
      <c r="J450" s="110"/>
    </row>
    <row r="451" spans="1:10">
      <c r="A451" s="83"/>
      <c r="B451" s="62"/>
      <c r="C451" s="62"/>
      <c r="D451" s="62"/>
      <c r="E451" s="62"/>
      <c r="F451" s="62"/>
      <c r="G451" s="62"/>
      <c r="H451" s="62"/>
      <c r="I451" s="62"/>
      <c r="J451" s="62"/>
    </row>
    <row r="452" spans="1:10" ht="16">
      <c r="A452" s="112" t="s">
        <v>122</v>
      </c>
      <c r="B452" s="112"/>
      <c r="C452" s="112"/>
      <c r="D452" s="112"/>
      <c r="E452" s="112"/>
      <c r="F452" s="112"/>
      <c r="G452" s="112"/>
      <c r="H452" s="112"/>
      <c r="I452" s="112"/>
      <c r="J452" s="112"/>
    </row>
    <row r="453" spans="1:10">
      <c r="A453" s="83"/>
      <c r="B453" s="62"/>
      <c r="C453" s="62"/>
      <c r="D453" s="62"/>
      <c r="E453" s="62"/>
      <c r="F453" s="62"/>
      <c r="G453" s="62"/>
      <c r="H453" s="62"/>
      <c r="I453" s="62"/>
      <c r="J453" s="62"/>
    </row>
    <row r="454" spans="1:10">
      <c r="A454" s="111" t="s">
        <v>123</v>
      </c>
      <c r="B454" s="111"/>
      <c r="C454" s="111"/>
      <c r="D454" s="111"/>
      <c r="E454" s="111"/>
      <c r="F454" s="111"/>
      <c r="G454" s="111"/>
      <c r="H454" s="111"/>
      <c r="I454" s="111"/>
      <c r="J454" s="111"/>
    </row>
    <row r="455" spans="1:10">
      <c r="A455" s="110" t="s">
        <v>124</v>
      </c>
      <c r="B455" s="110"/>
      <c r="C455" s="110"/>
      <c r="D455" s="110"/>
      <c r="E455" s="110"/>
      <c r="F455" s="110"/>
      <c r="G455" s="110"/>
      <c r="H455" s="110"/>
      <c r="I455" s="110"/>
      <c r="J455" s="110"/>
    </row>
    <row r="474" ht="15" customHeight="1"/>
  </sheetData>
  <sheetProtection algorithmName="SHA-512" hashValue="BQwNjVVjxax17qdRuoZbNdqKbri7OONWZ8U4GkbNd6nU2cs3NymeeJpPS1RVEMFdCiae6kxBQlbpXiRVjok0dg==" saltValue="lOI7AauE9bGWl72CXWAyzw==" spinCount="100000" sheet="1" objects="1" scenarios="1"/>
  <hyperlinks>
    <hyperlink ref="A443" r:id="rId1" xr:uid="{00000000-0004-0000-0500-000000000000}"/>
    <hyperlink ref="A449" r:id="rId2" xr:uid="{00000000-0004-0000-0500-000001000000}"/>
    <hyperlink ref="A450" r:id="rId3" xr:uid="{00000000-0004-0000-0500-000002000000}"/>
    <hyperlink ref="A455" r:id="rId4" xr:uid="{00000000-0004-0000-0500-000003000000}"/>
  </hyperlinks>
  <pageMargins left="0.7" right="0.7" top="0.75" bottom="0.75" header="0.3" footer="0.3"/>
  <pageSetup paperSize="9" scale="62" fitToWidth="0" fitToHeight="0" orientation="portrait"/>
  <headerFooter>
    <oddFooter>&amp;A</oddFooter>
  </headerFooter>
  <rowBreaks count="14" manualBreakCount="14">
    <brk id="57" man="1"/>
    <brk id="93" man="1"/>
    <brk id="131" man="1"/>
    <brk id="161" man="1"/>
    <brk id="189" man="1"/>
    <brk id="219" man="1"/>
    <brk id="245" man="1"/>
    <brk id="275" man="1"/>
    <brk id="299" man="1"/>
    <brk id="325" man="1"/>
    <brk id="351" man="1"/>
    <brk id="377" man="1"/>
    <brk id="405" man="1"/>
    <brk id="436" man="1"/>
  </rowBreaks>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43A9C6E8-33A4-4631-A4AE-908E4F71307D}">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Directions</vt:lpstr>
      <vt:lpstr>Ghyst EI Test</vt:lpstr>
      <vt:lpstr>Ghyst EI Re-Test</vt:lpstr>
      <vt:lpstr>Ghyst EI Test Results</vt:lpstr>
      <vt:lpstr>Ghyst EI Test Change</vt:lpstr>
      <vt:lpstr>Interpretive Guidelines</vt:lpstr>
      <vt:lpstr>Directions!Print_Area</vt:lpstr>
      <vt:lpstr>'Ghyst EI Test Change'!Print_Area</vt:lpstr>
      <vt:lpstr>'Ghyst EI Test Results'!Print_Area</vt:lpstr>
      <vt:lpstr>'Interpretive Guidelines'!Print_Area</vt:lpstr>
      <vt:lpstr>'Ghyst EI Re-Test'!Print_Titles</vt:lpstr>
      <vt:lpstr>'Ghyst EI Test'!Print_Titles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Seth Robertson</dc:creator>
  <cp:lastModifiedBy>Brent Darnell</cp:lastModifiedBy>
  <cp:lastPrinted>2019-04-08T14:21:50Z</cp:lastPrinted>
  <dcterms:created xsi:type="dcterms:W3CDTF">2013-05-06T12:24:56Z</dcterms:created>
  <dcterms:modified xsi:type="dcterms:W3CDTF">2019-04-09T12:24:56Z</dcterms:modified>
</cp:coreProperties>
</file>